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sheets>
    <sheet xmlns:r="http://schemas.openxmlformats.org/officeDocument/2006/relationships" name="Dashboard Financiero" sheetId="1" state="visible" r:id="rId1"/>
    <sheet xmlns:r="http://schemas.openxmlformats.org/officeDocument/2006/relationships" name="Mi Perfil" sheetId="2" state="visible" r:id="rId2"/>
    <sheet xmlns:r="http://schemas.openxmlformats.org/officeDocument/2006/relationships" name="Carteras Modelo" sheetId="3" state="visible" r:id="rId3"/>
    <sheet xmlns:r="http://schemas.openxmlformats.org/officeDocument/2006/relationships" name="Constructor" sheetId="4" state="visible" r:id="rId4"/>
    <sheet xmlns:r="http://schemas.openxmlformats.org/officeDocument/2006/relationships" name="Mis Compras" sheetId="5" state="visible" r:id="rId5"/>
    <sheet xmlns:r="http://schemas.openxmlformats.org/officeDocument/2006/relationships" name="Mi Cartera" sheetId="6" state="visible" r:id="rId6"/>
    <sheet xmlns:r="http://schemas.openxmlformats.org/officeDocument/2006/relationships" name="Seguimiento" sheetId="7" state="visible" r:id="rId7"/>
  </sheets>
  <definedNames/>
  <calcPr calcId="171027" fullCalcOnLoad="1"/>
</workbook>
</file>

<file path=xl/styles.xml><?xml version="1.0" encoding="utf-8"?>
<styleSheet xmlns="http://schemas.openxmlformats.org/spreadsheetml/2006/main">
  <numFmts count="5">
    <numFmt numFmtId="164" formatCode="0.0%"/>
    <numFmt numFmtId="165" formatCode="dd/mm/yyyy"/>
    <numFmt numFmtId="166" formatCode="#,##0.0000"/>
    <numFmt numFmtId="167" formatCode="+0.0%;-0.0%;&quot;-&quot;"/>
    <numFmt numFmtId="168" formatCode="#,##0;(#,##0);-"/>
  </numFmts>
  <fonts count="25">
    <font>
      <name val="Calibri"/>
      <family val="2"/>
      <color theme="1"/>
      <sz val="11"/>
      <scheme val="minor"/>
    </font>
    <font>
      <name val="Calibri"/>
      <b val="1"/>
      <color rgb="FFFFFFFF"/>
      <sz val="13"/>
    </font>
    <font>
      <name val="Calibri"/>
      <color rgb="FFFFFFFF"/>
      <sz val="10"/>
    </font>
    <font>
      <name val="Calibri"/>
      <b val="1"/>
      <color rgb="FFFFFFFF"/>
      <sz val="10"/>
    </font>
    <font>
      <name val="Calibri"/>
      <color rgb="FF000000"/>
      <sz val="10"/>
    </font>
    <font>
      <name val="Calibri"/>
      <color rgb="FF0000FF"/>
      <sz val="10"/>
    </font>
    <font>
      <name val="Calibri"/>
      <i val="1"/>
      <color rgb="FF7F8C8D"/>
      <sz val="9"/>
    </font>
    <font>
      <name val="Calibri"/>
      <i val="1"/>
      <color rgb="FFCC6600"/>
      <sz val="10"/>
    </font>
    <font>
      <name val="Calibri"/>
      <b val="1"/>
      <color rgb="FF000000"/>
      <sz val="10"/>
    </font>
    <font>
      <name val="Calibri"/>
      <i val="1"/>
      <color rgb="FFCC6600"/>
      <sz val="9"/>
    </font>
    <font>
      <name val="Calibri"/>
      <b val="1"/>
      <color rgb="FF1E8449"/>
      <sz val="10"/>
    </font>
    <font>
      <name val="Calibri"/>
      <i val="1"/>
      <color rgb="FF444444"/>
      <sz val="9"/>
    </font>
    <font>
      <name val="Calibri"/>
      <color rgb="FF7F8C8D"/>
      <sz val="9"/>
    </font>
    <font>
      <name val="Calibri"/>
      <color rgb="FFCC6600"/>
      <sz val="10"/>
    </font>
    <font>
      <name val="Calibri"/>
      <color rgb="FFCC6600"/>
      <sz val="9"/>
    </font>
    <font>
      <name val="Calibri"/>
      <b val="1"/>
      <color rgb="FF7F8C8D"/>
      <sz val="10"/>
    </font>
    <font>
      <name val="Arial"/>
      <b val="1"/>
      <color rgb="00FFFFFF"/>
      <sz val="13"/>
    </font>
    <font>
      <name val="Arial"/>
      <color rgb="00FFFFFF"/>
      <sz val="10"/>
    </font>
    <font>
      <name val="Arial"/>
      <i val="1"/>
      <color rgb="00856404"/>
      <sz val="9"/>
    </font>
    <font>
      <name val="Arial"/>
      <b val="1"/>
      <color rgb="00FFFFFF"/>
      <sz val="10"/>
    </font>
    <font>
      <name val="Arial"/>
      <color rgb="00000000"/>
      <sz val="10"/>
    </font>
    <font>
      <name val="Arial"/>
      <color rgb="0000008B"/>
      <sz val="10"/>
    </font>
    <font>
      <name val="Arial"/>
      <i val="1"/>
      <color rgb="00555555"/>
      <sz val="9"/>
    </font>
    <font>
      <name val="Arial"/>
      <b val="1"/>
      <color rgb="00000000"/>
      <sz val="10"/>
    </font>
    <font>
      <name val="Arial"/>
      <b val="1"/>
      <color rgb="00FFFFFF"/>
      <sz val="11"/>
    </font>
  </fonts>
  <fills count="22">
    <fill>
      <patternFill/>
    </fill>
    <fill>
      <patternFill patternType="gray125"/>
    </fill>
    <fill>
      <patternFill patternType="solid">
        <fgColor rgb="FF1B2A4A"/>
      </patternFill>
    </fill>
    <fill>
      <patternFill patternType="solid">
        <fgColor rgb="FF0E7C7B"/>
      </patternFill>
    </fill>
    <fill>
      <patternFill patternType="solid">
        <fgColor rgb="FF2471A3"/>
      </patternFill>
    </fill>
    <fill>
      <patternFill patternType="solid">
        <fgColor rgb="FFFFFFFF"/>
      </patternFill>
    </fill>
    <fill>
      <patternFill patternType="solid">
        <fgColor rgb="FFD6EAF8"/>
      </patternFill>
    </fill>
    <fill>
      <patternFill patternType="solid">
        <fgColor rgb="FFF2F3F4"/>
      </patternFill>
    </fill>
    <fill>
      <patternFill patternType="solid">
        <fgColor rgb="FFFDEBD0"/>
      </patternFill>
    </fill>
    <fill>
      <patternFill patternType="solid">
        <fgColor rgb="FFD5F5E3"/>
      </patternFill>
    </fill>
    <fill>
      <patternFill patternType="solid">
        <fgColor rgb="FFC8EFDA"/>
      </patternFill>
    </fill>
    <fill>
      <patternFill patternType="solid">
        <fgColor rgb="FF1E8449"/>
      </patternFill>
    </fill>
    <fill>
      <patternFill patternType="solid">
        <fgColor rgb="001B2A4A"/>
      </patternFill>
    </fill>
    <fill>
      <patternFill patternType="solid">
        <fgColor rgb="000E7C7B"/>
      </patternFill>
    </fill>
    <fill>
      <patternFill patternType="solid">
        <fgColor rgb="00FFF3CD"/>
      </patternFill>
    </fill>
    <fill>
      <patternFill patternType="solid">
        <fgColor rgb="002471A3"/>
      </patternFill>
    </fill>
    <fill>
      <patternFill patternType="solid">
        <fgColor rgb="00FFFFFF"/>
      </patternFill>
    </fill>
    <fill>
      <patternFill patternType="solid">
        <fgColor rgb="00D6EAF8"/>
      </patternFill>
    </fill>
    <fill>
      <patternFill patternType="solid">
        <fgColor rgb="00E8F5E9"/>
      </patternFill>
    </fill>
    <fill>
      <patternFill patternType="solid">
        <fgColor rgb="00F2F2F2"/>
      </patternFill>
    </fill>
    <fill>
      <patternFill patternType="solid">
        <fgColor rgb="00FFE8D5"/>
      </patternFill>
    </fill>
    <fill>
      <patternFill patternType="solid">
        <fgColor rgb="001E8449"/>
      </patternFill>
    </fill>
  </fills>
  <borders count="7">
    <border>
      <left/>
      <right/>
      <top/>
      <bottom/>
      <diagonal/>
    </border>
    <border>
      <left style="thin">
        <color rgb="FFD5D8DC"/>
      </left>
      <right style="thin">
        <color rgb="FFD5D8DC"/>
      </right>
      <top style="thin">
        <color rgb="FFD5D8DC"/>
      </top>
      <bottom style="thin">
        <color rgb="FFD5D8DC"/>
      </bottom>
      <diagonal/>
    </border>
    <border>
      <left/>
      <right/>
      <top style="thin">
        <color rgb="FFD5D8DC"/>
      </top>
      <bottom/>
      <diagonal/>
    </border>
    <border>
      <left/>
      <right style="thin">
        <color rgb="FFD5D8DC"/>
      </right>
      <top style="thin">
        <color rgb="FFD5D8DC"/>
      </top>
      <bottom/>
      <diagonal/>
    </border>
    <border>
      <left/>
      <right/>
      <top style="thin">
        <color rgb="FFD5D8DC"/>
      </top>
      <bottom style="thin">
        <color rgb="FFD5D8DC"/>
      </bottom>
      <diagonal/>
    </border>
    <border>
      <left/>
      <right style="thin">
        <color rgb="FFD5D8DC"/>
      </right>
      <top style="thin">
        <color rgb="FFD5D8DC"/>
      </top>
      <bottom style="thin">
        <color rgb="FFD5D8DC"/>
      </bottom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9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4" borderId="0" applyAlignment="1" pivotButton="0" quotePrefix="0" xfId="0">
      <alignment horizontal="left" vertical="center"/>
    </xf>
    <xf numFmtId="0" fontId="3" fillId="2" borderId="1" applyAlignment="1" pivotButton="0" quotePrefix="0" xfId="0">
      <alignment horizontal="center" vertical="center" wrapText="1"/>
    </xf>
    <xf numFmtId="0" fontId="4" fillId="5" borderId="1" applyAlignment="1" pivotButton="0" quotePrefix="0" xfId="0">
      <alignment horizontal="left" vertical="center"/>
    </xf>
    <xf numFmtId="0" fontId="5" fillId="6" borderId="1" applyAlignment="1" pivotButton="0" quotePrefix="0" xfId="0">
      <alignment horizontal="left" vertical="center"/>
    </xf>
    <xf numFmtId="0" fontId="6" fillId="0" borderId="1" applyAlignment="1" pivotButton="0" quotePrefix="0" xfId="0">
      <alignment horizontal="left" vertical="center" wrapText="1"/>
    </xf>
    <xf numFmtId="3" fontId="5" fillId="6" borderId="1" applyAlignment="1" pivotButton="0" quotePrefix="0" xfId="0">
      <alignment horizontal="left" vertical="center"/>
    </xf>
    <xf numFmtId="0" fontId="3" fillId="3" borderId="0" applyAlignment="1" pivotButton="0" quotePrefix="0" xfId="0">
      <alignment horizontal="left" vertical="center"/>
    </xf>
    <xf numFmtId="0" fontId="4" fillId="7" borderId="0" applyAlignment="1" pivotButton="0" quotePrefix="0" xfId="0">
      <alignment horizontal="left" vertical="center" wrapText="1"/>
    </xf>
    <xf numFmtId="0" fontId="4" fillId="5" borderId="0" applyAlignment="1" pivotButton="0" quotePrefix="0" xfId="0">
      <alignment horizontal="left" vertical="center" wrapText="1"/>
    </xf>
    <xf numFmtId="0" fontId="7" fillId="5" borderId="0" applyAlignment="1" pivotButton="0" quotePrefix="0" xfId="0">
      <alignment horizontal="left" vertical="center" wrapText="1"/>
    </xf>
    <xf numFmtId="0" fontId="8" fillId="7" borderId="1" applyAlignment="1" pivotButton="0" quotePrefix="0" xfId="0">
      <alignment horizontal="left" vertical="center"/>
    </xf>
    <xf numFmtId="9" fontId="8" fillId="7" borderId="1" applyAlignment="1" pivotButton="0" quotePrefix="0" xfId="0">
      <alignment horizontal="center" vertical="center"/>
    </xf>
    <xf numFmtId="0" fontId="6" fillId="7" borderId="1" applyAlignment="1" pivotButton="0" quotePrefix="0" xfId="0">
      <alignment horizontal="left" vertical="center" wrapText="1"/>
    </xf>
    <xf numFmtId="0" fontId="8" fillId="5" borderId="1" applyAlignment="1" pivotButton="0" quotePrefix="0" xfId="0">
      <alignment horizontal="left" vertical="center"/>
    </xf>
    <xf numFmtId="9" fontId="8" fillId="5" borderId="1" applyAlignment="1" pivotButton="0" quotePrefix="0" xfId="0">
      <alignment horizontal="center" vertical="center"/>
    </xf>
    <xf numFmtId="0" fontId="6" fillId="5" borderId="1" applyAlignment="1" pivotButton="0" quotePrefix="0" xfId="0">
      <alignment horizontal="left" vertical="center" wrapText="1"/>
    </xf>
    <xf numFmtId="0" fontId="3" fillId="2" borderId="1" applyAlignment="1" pivotButton="0" quotePrefix="0" xfId="0">
      <alignment horizontal="left" vertical="center"/>
    </xf>
    <xf numFmtId="9" fontId="3" fillId="2" borderId="1" applyAlignment="1" pivotButton="0" quotePrefix="0" xfId="0">
      <alignment horizontal="center"/>
    </xf>
    <xf numFmtId="0" fontId="0" fillId="2" borderId="1" pivotButton="0" quotePrefix="0" xfId="0"/>
    <xf numFmtId="0" fontId="3" fillId="2" borderId="0" applyAlignment="1" pivotButton="0" quotePrefix="0" xfId="0">
      <alignment horizontal="left" vertical="center"/>
    </xf>
    <xf numFmtId="0" fontId="9" fillId="8" borderId="0" applyAlignment="1" pivotButton="0" quotePrefix="0" xfId="0">
      <alignment horizontal="left" vertical="center" wrapText="1"/>
    </xf>
    <xf numFmtId="0" fontId="6" fillId="0" borderId="0" applyAlignment="1" pivotButton="0" quotePrefix="0" xfId="0">
      <alignment horizontal="left" vertical="center"/>
    </xf>
    <xf numFmtId="9" fontId="4" fillId="7" borderId="1" applyAlignment="1" pivotButton="0" quotePrefix="0" xfId="0">
      <alignment horizontal="center" vertical="center"/>
    </xf>
    <xf numFmtId="164" fontId="10" fillId="9" borderId="1" applyAlignment="1" pivotButton="0" quotePrefix="0" xfId="0">
      <alignment horizontal="center" vertical="center"/>
    </xf>
    <xf numFmtId="3" fontId="8" fillId="7" borderId="1" applyAlignment="1" pivotButton="0" quotePrefix="0" xfId="0">
      <alignment horizontal="right" vertical="center"/>
    </xf>
    <xf numFmtId="9" fontId="4" fillId="5" borderId="1" applyAlignment="1" pivotButton="0" quotePrefix="0" xfId="0">
      <alignment horizontal="center" vertical="center"/>
    </xf>
    <xf numFmtId="3" fontId="8" fillId="5" borderId="1" applyAlignment="1" pivotButton="0" quotePrefix="0" xfId="0">
      <alignment horizontal="right" vertical="center"/>
    </xf>
    <xf numFmtId="164" fontId="3" fillId="2" borderId="1" applyAlignment="1" pivotButton="0" quotePrefix="0" xfId="0">
      <alignment horizontal="center"/>
    </xf>
    <xf numFmtId="3" fontId="3" fillId="2" borderId="1" applyAlignment="1" pivotButton="0" quotePrefix="0" xfId="0">
      <alignment horizontal="right"/>
    </xf>
    <xf numFmtId="0" fontId="11" fillId="8" borderId="0" applyAlignment="1" pivotButton="0" quotePrefix="0" xfId="0">
      <alignment horizontal="left" vertical="center" wrapText="1"/>
    </xf>
    <xf numFmtId="0" fontId="6" fillId="7" borderId="0" applyAlignment="1" pivotButton="0" quotePrefix="0" xfId="0">
      <alignment horizontal="left" vertical="center" wrapText="1"/>
    </xf>
    <xf numFmtId="0" fontId="12" fillId="5" borderId="1" applyAlignment="1" pivotButton="0" quotePrefix="0" xfId="0">
      <alignment horizontal="center"/>
    </xf>
    <xf numFmtId="165" fontId="13" fillId="8" borderId="1" pivotButton="0" quotePrefix="0" xfId="0"/>
    <xf numFmtId="0" fontId="13" fillId="8" borderId="1" pivotButton="0" quotePrefix="0" xfId="0"/>
    <xf numFmtId="0" fontId="13" fillId="8" borderId="1" applyAlignment="1" pivotButton="0" quotePrefix="0" xfId="0">
      <alignment horizontal="center"/>
    </xf>
    <xf numFmtId="4" fontId="13" fillId="8" borderId="1" applyAlignment="1" pivotButton="0" quotePrefix="0" xfId="0">
      <alignment horizontal="right"/>
    </xf>
    <xf numFmtId="166" fontId="13" fillId="8" borderId="1" applyAlignment="1" pivotButton="0" quotePrefix="0" xfId="0">
      <alignment horizontal="right"/>
    </xf>
    <xf numFmtId="4" fontId="4" fillId="5" borderId="1" applyAlignment="1" pivotButton="0" quotePrefix="0" xfId="0">
      <alignment horizontal="right"/>
    </xf>
    <xf numFmtId="4" fontId="10" fillId="9" borderId="1" applyAlignment="1" pivotButton="0" quotePrefix="0" xfId="0">
      <alignment horizontal="right"/>
    </xf>
    <xf numFmtId="0" fontId="14" fillId="8" borderId="1" pivotButton="0" quotePrefix="0" xfId="0"/>
    <xf numFmtId="0" fontId="12" fillId="7" borderId="1" applyAlignment="1" pivotButton="0" quotePrefix="0" xfId="0">
      <alignment horizontal="center"/>
    </xf>
    <xf numFmtId="165" fontId="5" fillId="6" borderId="1" pivotButton="0" quotePrefix="0" xfId="0"/>
    <xf numFmtId="0" fontId="5" fillId="6" borderId="1" pivotButton="0" quotePrefix="0" xfId="0"/>
    <xf numFmtId="0" fontId="5" fillId="6" borderId="1" applyAlignment="1" pivotButton="0" quotePrefix="0" xfId="0">
      <alignment horizontal="center"/>
    </xf>
    <xf numFmtId="4" fontId="5" fillId="6" borderId="1" applyAlignment="1" pivotButton="0" quotePrefix="0" xfId="0">
      <alignment horizontal="right"/>
    </xf>
    <xf numFmtId="166" fontId="5" fillId="6" borderId="1" applyAlignment="1" pivotButton="0" quotePrefix="0" xfId="0">
      <alignment horizontal="right"/>
    </xf>
    <xf numFmtId="4" fontId="4" fillId="7" borderId="1" applyAlignment="1" pivotButton="0" quotePrefix="0" xfId="0">
      <alignment horizontal="right"/>
    </xf>
    <xf numFmtId="4" fontId="10" fillId="10" borderId="1" applyAlignment="1" pivotButton="0" quotePrefix="0" xfId="0">
      <alignment horizontal="right"/>
    </xf>
    <xf numFmtId="0" fontId="12" fillId="7" borderId="1" pivotButton="0" quotePrefix="0" xfId="0"/>
    <xf numFmtId="0" fontId="12" fillId="5" borderId="1" pivotButton="0" quotePrefix="0" xfId="0"/>
    <xf numFmtId="0" fontId="3" fillId="2" borderId="1" applyAlignment="1" pivotButton="0" quotePrefix="0" xfId="0">
      <alignment horizontal="center" vertical="center"/>
    </xf>
    <xf numFmtId="4" fontId="3" fillId="2" borderId="1" applyAlignment="1" pivotButton="0" quotePrefix="0" xfId="0">
      <alignment horizontal="right" vertical="center"/>
    </xf>
    <xf numFmtId="0" fontId="5" fillId="6" borderId="1" applyAlignment="1" pivotButton="0" quotePrefix="0" xfId="0">
      <alignment horizontal="center" vertical="center"/>
    </xf>
    <xf numFmtId="0" fontId="0" fillId="5" borderId="1" pivotButton="0" quotePrefix="0" xfId="0"/>
    <xf numFmtId="0" fontId="0" fillId="7" borderId="1" pivotButton="0" quotePrefix="0" xfId="0"/>
    <xf numFmtId="4" fontId="4" fillId="7" borderId="1" applyAlignment="1" pivotButton="0" quotePrefix="0" xfId="0">
      <alignment horizontal="right" vertical="center"/>
    </xf>
    <xf numFmtId="4" fontId="4" fillId="5" borderId="1" applyAlignment="1" pivotButton="0" quotePrefix="0" xfId="0">
      <alignment horizontal="right" vertical="center"/>
    </xf>
    <xf numFmtId="0" fontId="3" fillId="11" borderId="0" applyAlignment="1" pivotButton="0" quotePrefix="0" xfId="0">
      <alignment horizontal="left" vertical="center"/>
    </xf>
    <xf numFmtId="4" fontId="8" fillId="7" borderId="1" applyAlignment="1" pivotButton="0" quotePrefix="0" xfId="0">
      <alignment horizontal="right"/>
    </xf>
    <xf numFmtId="164" fontId="4" fillId="7" borderId="1" applyAlignment="1" pivotButton="0" quotePrefix="0" xfId="0">
      <alignment horizontal="center"/>
    </xf>
    <xf numFmtId="167" fontId="8" fillId="7" borderId="1" applyAlignment="1" pivotButton="0" quotePrefix="0" xfId="0">
      <alignment horizontal="center"/>
    </xf>
    <xf numFmtId="0" fontId="4" fillId="7" borderId="1" applyAlignment="1" pivotButton="0" quotePrefix="0" xfId="0">
      <alignment horizontal="center"/>
    </xf>
    <xf numFmtId="4" fontId="8" fillId="5" borderId="1" applyAlignment="1" pivotButton="0" quotePrefix="0" xfId="0">
      <alignment horizontal="right"/>
    </xf>
    <xf numFmtId="164" fontId="4" fillId="5" borderId="1" applyAlignment="1" pivotButton="0" quotePrefix="0" xfId="0">
      <alignment horizontal="center"/>
    </xf>
    <xf numFmtId="167" fontId="8" fillId="5" borderId="1" applyAlignment="1" pivotButton="0" quotePrefix="0" xfId="0">
      <alignment horizontal="center"/>
    </xf>
    <xf numFmtId="0" fontId="4" fillId="5" borderId="1" applyAlignment="1" pivotButton="0" quotePrefix="0" xfId="0">
      <alignment horizontal="center"/>
    </xf>
    <xf numFmtId="164" fontId="3" fillId="2" borderId="1" applyAlignment="1" pivotButton="0" quotePrefix="0" xfId="0">
      <alignment horizontal="right" vertical="center"/>
    </xf>
    <xf numFmtId="0" fontId="3" fillId="2" borderId="1" applyAlignment="1" pivotButton="0" quotePrefix="0" xfId="0">
      <alignment horizontal="center"/>
    </xf>
    <xf numFmtId="0" fontId="15" fillId="7" borderId="1" applyAlignment="1" pivotButton="0" quotePrefix="0" xfId="0">
      <alignment horizontal="center"/>
    </xf>
    <xf numFmtId="164" fontId="5" fillId="6" borderId="1" applyAlignment="1" pivotButton="0" quotePrefix="0" xfId="0">
      <alignment horizontal="center"/>
    </xf>
    <xf numFmtId="0" fontId="15" fillId="5" borderId="1" applyAlignment="1" pivotButton="0" quotePrefix="0" xfId="0">
      <alignment horizontal="center"/>
    </xf>
    <xf numFmtId="0" fontId="16" fillId="12" borderId="0" applyAlignment="1" pivotButton="0" quotePrefix="0" xfId="0">
      <alignment horizontal="center" vertical="center" wrapText="1"/>
    </xf>
    <xf numFmtId="0" fontId="17" fillId="13" borderId="0" applyAlignment="1" pivotButton="0" quotePrefix="0" xfId="0">
      <alignment horizontal="center" vertical="center" wrapText="1"/>
    </xf>
    <xf numFmtId="0" fontId="18" fillId="14" borderId="0" applyAlignment="1" pivotButton="0" quotePrefix="0" xfId="0">
      <alignment horizontal="left" vertical="center" wrapText="1"/>
    </xf>
    <xf numFmtId="0" fontId="19" fillId="12" borderId="0" applyAlignment="1" pivotButton="0" quotePrefix="0" xfId="0">
      <alignment horizontal="center" vertical="center" wrapText="1"/>
    </xf>
    <xf numFmtId="0" fontId="19" fillId="15" borderId="0" applyAlignment="1" pivotButton="0" quotePrefix="0" xfId="0">
      <alignment horizontal="left" vertical="center" wrapText="1"/>
    </xf>
    <xf numFmtId="0" fontId="20" fillId="16" borderId="0" applyAlignment="1" pivotButton="0" quotePrefix="0" xfId="0">
      <alignment horizontal="left" vertical="center" wrapText="1"/>
    </xf>
    <xf numFmtId="168" fontId="21" fillId="17" borderId="6" applyAlignment="1" pivotButton="0" quotePrefix="0" xfId="0">
      <alignment horizontal="right" vertical="center" wrapText="1"/>
    </xf>
    <xf numFmtId="0" fontId="22" fillId="0" borderId="0" applyAlignment="1" pivotButton="0" quotePrefix="0" xfId="0">
      <alignment horizontal="left" vertical="center" wrapText="1"/>
    </xf>
    <xf numFmtId="0" fontId="23" fillId="18" borderId="0" applyAlignment="1" pivotButton="0" quotePrefix="0" xfId="0">
      <alignment horizontal="left" vertical="center" wrapText="1"/>
    </xf>
    <xf numFmtId="168" fontId="23" fillId="18" borderId="6" applyAlignment="1" pivotButton="0" quotePrefix="0" xfId="0">
      <alignment horizontal="right" vertical="center" wrapText="1"/>
    </xf>
    <xf numFmtId="0" fontId="0" fillId="18" borderId="0" pivotButton="0" quotePrefix="0" xfId="0"/>
    <xf numFmtId="0" fontId="23" fillId="19" borderId="0" applyAlignment="1" pivotButton="0" quotePrefix="0" xfId="0">
      <alignment horizontal="left" vertical="center" wrapText="1"/>
    </xf>
    <xf numFmtId="168" fontId="23" fillId="19" borderId="6" applyAlignment="1" pivotButton="0" quotePrefix="0" xfId="0">
      <alignment horizontal="right" vertical="center" wrapText="1"/>
    </xf>
    <xf numFmtId="0" fontId="0" fillId="19" borderId="0" pivotButton="0" quotePrefix="0" xfId="0"/>
    <xf numFmtId="0" fontId="24" fillId="12" borderId="0" applyAlignment="1" pivotButton="0" quotePrefix="0" xfId="0">
      <alignment horizontal="center" vertical="center" wrapText="1"/>
    </xf>
    <xf numFmtId="0" fontId="23" fillId="20" borderId="0" applyAlignment="1" pivotButton="0" quotePrefix="0" xfId="0">
      <alignment horizontal="left" vertical="center" wrapText="1"/>
    </xf>
    <xf numFmtId="168" fontId="23" fillId="20" borderId="6" applyAlignment="1" pivotButton="0" quotePrefix="0" xfId="0">
      <alignment horizontal="right" vertical="center" wrapText="1"/>
    </xf>
    <xf numFmtId="0" fontId="0" fillId="20" borderId="0" pivotButton="0" quotePrefix="0" xfId="0"/>
    <xf numFmtId="0" fontId="24" fillId="21" borderId="0" applyAlignment="1" pivotButton="0" quotePrefix="0" xfId="0">
      <alignment horizontal="left" vertical="center" wrapText="1"/>
    </xf>
    <xf numFmtId="168" fontId="24" fillId="21" borderId="6" applyAlignment="1" pivotButton="0" quotePrefix="0" xfId="0">
      <alignment horizontal="right" vertical="center" wrapText="1"/>
    </xf>
    <xf numFmtId="0" fontId="24" fillId="21" borderId="0" pivotButton="0" quotePrefix="0" xfId="0"/>
    <xf numFmtId="0" fontId="0" fillId="0" borderId="4" pivotButton="0" quotePrefix="0" xfId="0"/>
    <xf numFmtId="0" fontId="0" fillId="0" borderId="5" pivotButton="0" quotePrefix="0" xfId="0"/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selection activeCell="A1" sqref="A1"/>
    </sheetView>
  </sheetViews>
  <sheetFormatPr baseColWidth="8" defaultRowHeight="15"/>
  <cols>
    <col width="40" customWidth="1" min="1" max="1"/>
    <col width="22" customWidth="1" min="2" max="2"/>
    <col width="46" customWidth="1" min="3" max="3"/>
  </cols>
  <sheetData>
    <row r="1" ht="24" customHeight="1">
      <c r="A1" s="74" t="inlineStr">
        <is>
          <t>DASHBOARD FINANCIERO PERSONAL — Ejercicio 1.1</t>
        </is>
      </c>
    </row>
    <row r="2" ht="18" customHeight="1">
      <c r="A2" s="75" t="inlineStr">
        <is>
          <t>descero.com  ·  Plantilla Constructor de Cartera — Hoja 1 de 7</t>
        </is>
      </c>
    </row>
    <row r="3" ht="28" customHeight="1">
      <c r="A3" s="76" t="inlineStr">
        <is>
          <t>Completá las celdas azules con tus datos. Usá el promedio de los últimos 3 meses. Moneda: la que usás en la hoja Mi Perfil.</t>
        </is>
      </c>
    </row>
    <row r="4" ht="16" customHeight="1">
      <c r="A4" s="77" t="inlineStr">
        <is>
          <t>CONCEPTO</t>
        </is>
      </c>
      <c r="B4" s="77" t="inlineStr">
        <is>
          <t>MONTO MENSUAL ($)</t>
        </is>
      </c>
      <c r="C4" s="77" t="inlineStr">
        <is>
          <t>NOTAS</t>
        </is>
      </c>
    </row>
    <row r="5" ht="16" customHeight="1">
      <c r="A5" s="78" t="inlineStr">
        <is>
          <t>BLOQUE A — Ingresos  (promedio últimos 3 meses)</t>
        </is>
      </c>
    </row>
    <row r="6">
      <c r="A6" s="79" t="inlineStr">
        <is>
          <t>Ingreso principal neto</t>
        </is>
      </c>
      <c r="B6" s="80" t="n">
        <v>0</v>
      </c>
      <c r="C6" s="81" t="inlineStr">
        <is>
          <t>Sueldo neto, lo que efectivamente te depositan</t>
        </is>
      </c>
    </row>
    <row r="7">
      <c r="A7" s="79" t="inlineStr">
        <is>
          <t>Ingresos secundarios</t>
        </is>
      </c>
      <c r="B7" s="80" t="n">
        <v>0</v>
      </c>
      <c r="C7" s="81" t="inlineStr">
        <is>
          <t>Freelance, alquileres, rentas — si los hay</t>
        </is>
      </c>
    </row>
    <row r="8" ht="16" customHeight="1">
      <c r="A8" s="82" t="inlineStr">
        <is>
          <t>TOTAL INGRESOS MENSUALES</t>
        </is>
      </c>
      <c r="B8" s="83">
        <f>SUM(B6:B7)</f>
        <v/>
      </c>
      <c r="C8" s="84" t="n"/>
    </row>
    <row r="9" ht="8" customHeight="1"/>
    <row r="10" ht="16" customHeight="1">
      <c r="A10" s="78" t="inlineStr">
        <is>
          <t>BLOQUE B — Gastos fijos  (lo que sale sí o sí cada mes)</t>
        </is>
      </c>
    </row>
    <row r="11">
      <c r="A11" s="79" t="inlineStr">
        <is>
          <t>Alquiler o hipoteca</t>
        </is>
      </c>
      <c r="B11" s="80" t="n">
        <v>0</v>
      </c>
      <c r="C11" s="81" t="inlineStr"/>
    </row>
    <row r="12">
      <c r="A12" s="79" t="inlineStr">
        <is>
          <t>Préstamos y cuotas</t>
        </is>
      </c>
      <c r="B12" s="80" t="n">
        <v>0</v>
      </c>
      <c r="C12" s="81" t="inlineStr">
        <is>
          <t>Créditos, cuotas de tarjeta en pesos/moneda local</t>
        </is>
      </c>
    </row>
    <row r="13">
      <c r="A13" s="79" t="inlineStr">
        <is>
          <t>Servicios básicos</t>
        </is>
      </c>
      <c r="B13" s="80" t="n">
        <v>0</v>
      </c>
      <c r="C13" s="81" t="inlineStr">
        <is>
          <t>Luz, gas, internet, teléfono</t>
        </is>
      </c>
    </row>
    <row r="14">
      <c r="A14" s="79" t="inlineStr">
        <is>
          <t>Seguros obligatorios</t>
        </is>
      </c>
      <c r="B14" s="80" t="n">
        <v>0</v>
      </c>
      <c r="C14" s="81" t="inlineStr">
        <is>
          <t>Auto, vida, prepaga — solo los obligatorios</t>
        </is>
      </c>
    </row>
    <row r="15">
      <c r="A15" s="79" t="inlineStr">
        <is>
          <t>Suscripciones fijas</t>
        </is>
      </c>
      <c r="B15" s="80" t="n">
        <v>0</v>
      </c>
      <c r="C15" s="81" t="inlineStr">
        <is>
          <t>Streaming, gimnasio, apps — las que pagás siempre</t>
        </is>
      </c>
    </row>
    <row r="16">
      <c r="A16" s="85" t="inlineStr">
        <is>
          <t>TOTAL GASTOS FIJOS</t>
        </is>
      </c>
      <c r="B16" s="86">
        <f>SUM(B11:B15)</f>
        <v/>
      </c>
      <c r="C16" s="87" t="n"/>
    </row>
    <row r="17" ht="8" customHeight="1"/>
    <row r="18" ht="16" customHeight="1">
      <c r="A18" s="78" t="inlineStr">
        <is>
          <t>BLOQUE C — Gastos variables  (promedio últimos 3 meses)</t>
        </is>
      </c>
    </row>
    <row r="19">
      <c r="A19" s="79" t="inlineStr">
        <is>
          <t>Alimentación</t>
        </is>
      </c>
      <c r="B19" s="80" t="n">
        <v>0</v>
      </c>
      <c r="C19" s="81" t="inlineStr">
        <is>
          <t>Supermercado, almacén, mercado</t>
        </is>
      </c>
    </row>
    <row r="20">
      <c r="A20" s="79" t="inlineStr">
        <is>
          <t>Transporte</t>
        </is>
      </c>
      <c r="B20" s="80" t="n">
        <v>0</v>
      </c>
      <c r="C20" s="81" t="inlineStr">
        <is>
          <t>Combustible, transporte público, Uber/taxi</t>
        </is>
      </c>
    </row>
    <row r="21">
      <c r="A21" s="79" t="inlineStr">
        <is>
          <t>Ocio y restaurantes</t>
        </is>
      </c>
      <c r="B21" s="80" t="n">
        <v>0</v>
      </c>
      <c r="C21" s="81" t="inlineStr">
        <is>
          <t>Salidas, bares, restaurantes, entretenimiento</t>
        </is>
      </c>
    </row>
    <row r="22">
      <c r="A22" s="79" t="inlineStr">
        <is>
          <t>Ropa y varios</t>
        </is>
      </c>
      <c r="B22" s="80" t="n">
        <v>0</v>
      </c>
      <c r="C22" s="81" t="inlineStr">
        <is>
          <t>Indumentaria, cuidado personal, gastos imprevistos</t>
        </is>
      </c>
    </row>
    <row r="23">
      <c r="A23" s="85" t="inlineStr">
        <is>
          <t>TOTAL GASTOS VARIABLES</t>
        </is>
      </c>
      <c r="B23" s="86">
        <f>SUM(B19:B22)</f>
        <v/>
      </c>
      <c r="C23" s="87" t="n"/>
    </row>
    <row r="24" ht="8" customHeight="1"/>
    <row r="25" ht="16" customHeight="1">
      <c r="A25" s="78" t="inlineStr">
        <is>
          <t>BLOQUE D — Gastos irregulares anualizados  (total anual ÷ 12)</t>
        </is>
      </c>
    </row>
    <row r="26">
      <c r="A26" s="79" t="inlineStr">
        <is>
          <t>Vacaciones y viajes</t>
        </is>
      </c>
      <c r="B26" s="80" t="n">
        <v>0</v>
      </c>
      <c r="C26" s="81" t="inlineStr">
        <is>
          <t>Total anual ÷ 12</t>
        </is>
      </c>
    </row>
    <row r="27">
      <c r="A27" s="79" t="inlineStr">
        <is>
          <t>Mantenimiento del vehículo</t>
        </is>
      </c>
      <c r="B27" s="80" t="n">
        <v>0</v>
      </c>
      <c r="C27" s="81" t="inlineStr">
        <is>
          <t>Total anual ÷ 12  (service, patente, seguros variables)</t>
        </is>
      </c>
    </row>
    <row r="28">
      <c r="A28" s="79" t="inlineStr">
        <is>
          <t>Salud — dentista, médico, óptica</t>
        </is>
      </c>
      <c r="B28" s="80" t="n">
        <v>0</v>
      </c>
      <c r="C28" s="81" t="inlineStr">
        <is>
          <t>Total anual ÷ 12</t>
        </is>
      </c>
    </row>
    <row r="29">
      <c r="A29" s="79" t="inlineStr">
        <is>
          <t>Impuestos anuales y gastos esporádicos</t>
        </is>
      </c>
      <c r="B29" s="80" t="n">
        <v>0</v>
      </c>
      <c r="C29" s="81" t="inlineStr">
        <is>
          <t>Bienes personales, impuesto a las ganancias, otros</t>
        </is>
      </c>
    </row>
    <row r="30">
      <c r="A30" s="85" t="inlineStr">
        <is>
          <t>TOTAL GASTOS IRREGULARES MENSUALES</t>
        </is>
      </c>
      <c r="B30" s="86">
        <f>SUM(B26:B29)</f>
        <v/>
      </c>
      <c r="C30" s="87" t="n"/>
    </row>
    <row r="31" ht="8" customHeight="1"/>
    <row r="32">
      <c r="A32" s="88" t="inlineStr">
        <is>
          <t>RESULTADO</t>
        </is>
      </c>
    </row>
    <row r="33">
      <c r="A33" s="82" t="inlineStr">
        <is>
          <t>Total Ingresos Mensuales</t>
        </is>
      </c>
      <c r="B33" s="83">
        <f>B8</f>
        <v/>
      </c>
      <c r="C33" s="84" t="n"/>
    </row>
    <row r="34">
      <c r="A34" s="89" t="inlineStr">
        <is>
          <t>Total Gastos Mensuales (B + C + D)</t>
        </is>
      </c>
      <c r="B34" s="90">
        <f>B16+B23+B30</f>
        <v/>
      </c>
      <c r="C34" s="91" t="n"/>
    </row>
    <row r="35" ht="8" customHeight="1"/>
    <row r="36" ht="22" customHeight="1">
      <c r="A36" s="92" t="inlineStr">
        <is>
          <t>CAPACIDAD DE INVERSIÓN MENSUAL</t>
        </is>
      </c>
      <c r="B36" s="93">
        <f>B33-B34</f>
        <v/>
      </c>
      <c r="C36" s="94" t="n"/>
    </row>
    <row r="37">
      <c r="A37" s="76" t="inlineStr">
        <is>
          <t>Copiá este número en la hoja Mi Perfil → campo 'Aporte mensual DCA ($)'</t>
        </is>
      </c>
    </row>
  </sheetData>
  <mergeCells count="9">
    <mergeCell ref="A10:C10"/>
    <mergeCell ref="A25:C25"/>
    <mergeCell ref="A1:C1"/>
    <mergeCell ref="A5:C5"/>
    <mergeCell ref="A32:C32"/>
    <mergeCell ref="A37:C37"/>
    <mergeCell ref="A18:C18"/>
    <mergeCell ref="A3:C3"/>
    <mergeCell ref="A2:C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 outlineLevelRow="0"/>
  <cols>
    <col width="36" customWidth="1" min="1" max="1"/>
    <col width="28" customWidth="1" min="2" max="2"/>
    <col width="48" customWidth="1" min="3" max="3"/>
  </cols>
  <sheetData>
    <row r="1" ht="30" customHeight="1">
      <c r="A1" s="1" t="inlineStr">
        <is>
          <t>CARTERA EN 90 DÍAS — Plantilla Constructor de Cartera</t>
        </is>
      </c>
    </row>
    <row r="2" ht="18" customHeight="1">
      <c r="A2" s="2" t="inlineStr">
        <is>
          <t>descero.com · Hoja 2 de 7: Mi Perfil</t>
        </is>
      </c>
    </row>
    <row r="3" ht="8" customHeight="1"/>
    <row r="4" ht="22" customHeight="1">
      <c r="A4" s="3" t="inlineStr">
        <is>
          <t>TUS DATOS</t>
        </is>
      </c>
    </row>
    <row r="5" ht="22" customHeight="1">
      <c r="A5" s="4" t="inlineStr">
        <is>
          <t>CAMPO</t>
        </is>
      </c>
      <c r="B5" s="4" t="inlineStr">
        <is>
          <t>TU RESPUESTA</t>
        </is>
      </c>
      <c r="C5" s="4" t="inlineStr">
        <is>
          <t>NOTAS</t>
        </is>
      </c>
    </row>
    <row r="6" ht="22" customHeight="1">
      <c r="A6" s="5" t="inlineStr">
        <is>
          <t>Tu nombre o alias</t>
        </is>
      </c>
      <c r="B6" s="6" t="inlineStr">
        <is>
          <t>[Escribí aquí]</t>
        </is>
      </c>
      <c r="C6" s="7" t="inlineStr">
        <is>
          <t>Solo para identificar la planilla</t>
        </is>
      </c>
    </row>
    <row r="7" ht="22" customHeight="1">
      <c r="A7" s="5" t="inlineStr">
        <is>
          <t>País de residencia</t>
        </is>
      </c>
      <c r="B7" s="6" t="inlineStr">
        <is>
          <t>[España / Argentina / México]</t>
        </is>
      </c>
      <c r="C7" s="7" t="inlineStr">
        <is>
          <t>Afecta la fiscalidad y acceso a instrumentos (ver M01 y M04)</t>
        </is>
      </c>
    </row>
    <row r="8" ht="22" customHeight="1">
      <c r="A8" s="5" t="inlineStr">
        <is>
          <t>Moneda base</t>
        </is>
      </c>
      <c r="B8" s="6" t="inlineStr">
        <is>
          <t>[USD / EUR / ARS / MXN]</t>
        </is>
      </c>
      <c r="C8" s="7" t="inlineStr">
        <is>
          <t>Usar moneda dura (USD o EUR) para cálculos de largo plazo si residís en AR o MX</t>
        </is>
      </c>
    </row>
    <row r="9" ht="22" customHeight="1">
      <c r="A9" s="5" t="inlineStr">
        <is>
          <t>Capital disponible para invertir ($)</t>
        </is>
      </c>
      <c r="B9" s="8" t="n">
        <v>0</v>
      </c>
      <c r="C9" s="7" t="inlineStr">
        <is>
          <t>Monto total que asignás a la cartera (en tu moneda base)</t>
        </is>
      </c>
    </row>
    <row r="10" ht="22" customHeight="1">
      <c r="A10" s="5" t="inlineStr">
        <is>
          <t>Aporte mensual DCA ($)</t>
        </is>
      </c>
      <c r="B10" s="8" t="n">
        <v>0</v>
      </c>
      <c r="C10" s="7" t="inlineStr">
        <is>
          <t>Cuánto aportás cada mes. Puede ser 0 si solo invertís el capital inicial.</t>
        </is>
      </c>
    </row>
    <row r="11" ht="22" customHeight="1">
      <c r="A11" s="5" t="inlineStr">
        <is>
          <t>Horizonte de inversión (años)</t>
        </is>
      </c>
      <c r="B11" s="8" t="n">
        <v>10</v>
      </c>
      <c r="C11" s="7" t="inlineStr">
        <is>
          <t>Cuántos años pensás mantener la cartera sin tocar el capital principal.</t>
        </is>
      </c>
    </row>
    <row r="12" ht="8" customHeight="1"/>
    <row r="13" ht="22" customHeight="1">
      <c r="A13" s="3" t="inlineStr">
        <is>
          <t>TU PERFIL INVERSOR</t>
        </is>
      </c>
    </row>
    <row r="14" ht="22" customHeight="1">
      <c r="A14" s="4" t="inlineStr">
        <is>
          <t>CAMPO</t>
        </is>
      </c>
      <c r="B14" s="4" t="inlineStr">
        <is>
          <t>TU RESPUESTA</t>
        </is>
      </c>
      <c r="C14" s="4" t="inlineStr">
        <is>
          <t>NOTAS</t>
        </is>
      </c>
    </row>
    <row r="15" ht="22" customHeight="1">
      <c r="A15" s="5" t="inlineStr">
        <is>
          <t>Perfil determinado en el test M00</t>
        </is>
      </c>
      <c r="B15" s="6" t="inlineStr">
        <is>
          <t>Moderada</t>
        </is>
      </c>
      <c r="C15" s="7" t="inlineStr">
        <is>
          <t>Hacé el test en descero.com/test-m00. Copiá aquí el resultado.</t>
        </is>
      </c>
    </row>
    <row r="16" ht="8" customHeight="1"/>
    <row r="17" ht="22" customHeight="1">
      <c r="A17" s="9" t="inlineStr">
        <is>
          <t>INSTRUCCIONES DE USO</t>
        </is>
      </c>
    </row>
    <row r="18" ht="20" customHeight="1">
      <c r="A18" s="10" t="inlineStr">
        <is>
          <t>1. Completá los campos en azul de esta hoja (Mi Perfil).</t>
        </is>
      </c>
    </row>
    <row r="19" ht="20" customHeight="1">
      <c r="A19" s="11" t="inlineStr">
        <is>
          <t>2. Revisá las 3 carteras modelo en la hoja "Carteras Modelo".</t>
        </is>
      </c>
    </row>
    <row r="20" ht="20" customHeight="1">
      <c r="A20" s="10" t="inlineStr">
        <is>
          <t>3. En "Constructor" verás cuánto poner en cada clase de activo según tu capital y perfil.</t>
        </is>
      </c>
    </row>
    <row r="21" ht="20" customHeight="1">
      <c r="A21" s="11" t="inlineStr">
        <is>
          <t>4. Registrá cada compra en "Mis Compras" (fecha, activo, ticker, precio, cantidad).</t>
        </is>
      </c>
    </row>
    <row r="22" ht="20" customHeight="1">
      <c r="A22" s="10" t="inlineStr">
        <is>
          <t>5. La hoja "Mi Cartera" muestra tu posición real vs. objetivo, actualizándose automáticamente.</t>
        </is>
      </c>
    </row>
    <row r="23" ht="20" customHeight="1">
      <c r="A23" s="12" t="inlineStr">
        <is>
          <t>⚠ Esta planilla es educativa. No es asesoramiento financiero personalizado.</t>
        </is>
      </c>
    </row>
  </sheetData>
  <mergeCells count="11">
    <mergeCell ref="A19:C19"/>
    <mergeCell ref="A13:C13"/>
    <mergeCell ref="A1:C1"/>
    <mergeCell ref="A23:C23"/>
    <mergeCell ref="A22:C22"/>
    <mergeCell ref="A17:C17"/>
    <mergeCell ref="A18:C18"/>
    <mergeCell ref="A21:C21"/>
    <mergeCell ref="A4:C4"/>
    <mergeCell ref="A20:C20"/>
    <mergeCell ref="A2:C2"/>
  </mergeCells>
  <dataValidations count="1">
    <dataValidation sqref="B15" showDropDown="0" showInputMessage="0" showErrorMessage="0" allowBlank="1" type="list">
      <formula1>"Conservadora,Moderada,Agresiva"</formula1>
    </dataValidation>
  </dataValidations>
  <pageMargins left="0.7" right="0.7" top="0.75" bottom="0.75" header="0.3" footer="0.3"/>
  <pageSetup orientation="portrait" scale="100" fitToHeight="1" fitToWidth="1" horizontalDpi="4294967295" verticalDpi="429496729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 outlineLevelRow="0"/>
  <cols>
    <col width="30" customWidth="1" min="1" max="1"/>
    <col width="15" customWidth="1" min="2" max="4"/>
    <col width="52" customWidth="1" min="5" max="5"/>
  </cols>
  <sheetData>
    <row r="1" ht="30" customHeight="1">
      <c r="A1" s="1" t="inlineStr">
        <is>
          <t>CARTERAS MODELO — 3 Perfiles de Riesgo</t>
        </is>
      </c>
    </row>
    <row r="2" ht="18" customHeight="1">
      <c r="A2" s="2" t="inlineStr">
        <is>
          <t>Fuente: Módulo 05 — Construcción de Cartera, "Cartera en 90 días" (DesCero, 2026)</t>
        </is>
      </c>
    </row>
    <row r="3" ht="8" customHeight="1"/>
    <row r="4" ht="22" customHeight="1">
      <c r="A4" s="4" t="inlineStr">
        <is>
          <t>CLASE DE ACTIVO</t>
        </is>
      </c>
      <c r="B4" s="4" t="inlineStr">
        <is>
          <t>CONSERVADORA</t>
        </is>
      </c>
      <c r="C4" s="4" t="inlineStr">
        <is>
          <t>MODERADA</t>
        </is>
      </c>
      <c r="D4" s="4" t="inlineStr">
        <is>
          <t>AGRESIVA</t>
        </is>
      </c>
      <c r="E4" s="4" t="inlineStr">
        <is>
          <t>NOTAS</t>
        </is>
      </c>
    </row>
    <row r="5" ht="25" customHeight="1">
      <c r="A5" s="13" t="inlineStr">
        <is>
          <t>Cash / Liquidez</t>
        </is>
      </c>
      <c r="B5" s="14" t="n">
        <v>0.3</v>
      </c>
      <c r="C5" s="14" t="n">
        <v>0.15</v>
      </c>
      <c r="D5" s="14" t="n">
        <v>0.05</v>
      </c>
      <c r="E5" s="15" t="inlineStr">
        <is>
          <t>USD o EUR en cuenta remunerada, money market o CETES/Letras del Tesoro cortas. Máxima liquidez.</t>
        </is>
      </c>
    </row>
    <row r="6" ht="25" customHeight="1">
      <c r="A6" s="16" t="inlineStr">
        <is>
          <t>Renta Fija Corta (RF)</t>
        </is>
      </c>
      <c r="B6" s="17" t="n">
        <v>0.4</v>
      </c>
      <c r="C6" s="17" t="n">
        <v>0.2</v>
      </c>
      <c r="D6" s="17" t="n">
        <v>0.1</v>
      </c>
      <c r="E6" s="18" t="inlineStr">
        <is>
          <t>ETFs bonos gobierno corto plazo UCITS (IBTS, CBUE). Para AR: Treasuries vía CEDEAR. Para MX: CETES + Treasuries.</t>
        </is>
      </c>
    </row>
    <row r="7" ht="25" customHeight="1">
      <c r="A7" s="13" t="inlineStr">
        <is>
          <t>Renta Variable Global (RV)</t>
        </is>
      </c>
      <c r="B7" s="14" t="n">
        <v>0.28</v>
      </c>
      <c r="C7" s="14" t="n">
        <v>0.6</v>
      </c>
      <c r="D7" s="14" t="n">
        <v>0.75</v>
      </c>
      <c r="E7" s="15" t="inlineStr">
        <is>
          <t>ETFs globales (VWCE, IWDA, VTI). Puede incluir 10-25% acciones individuales según perfil (ver M02).</t>
        </is>
      </c>
    </row>
    <row r="8" ht="25" customHeight="1">
      <c r="A8" s="16" t="inlineStr">
        <is>
          <t>Bitcoin (BTC)</t>
        </is>
      </c>
      <c r="B8" s="17" t="n">
        <v>0.02</v>
      </c>
      <c r="C8" s="17" t="n">
        <v>0.05</v>
      </c>
      <c r="D8" s="17" t="n">
        <v>0.1</v>
      </c>
      <c r="E8" s="18" t="inlineStr">
        <is>
          <t>DCA en exchange regulado. Custodia en exchange (corto plazo) o hardware wallet (largo plazo). Ver M04.</t>
        </is>
      </c>
    </row>
    <row r="9" ht="22" customHeight="1">
      <c r="A9" s="19" t="inlineStr">
        <is>
          <t>TOTAL</t>
        </is>
      </c>
      <c r="B9" s="20">
        <f>=SUM(B5:B8)</f>
        <v/>
      </c>
      <c r="C9" s="20">
        <f>=SUM(C5:C8)</f>
        <v/>
      </c>
      <c r="D9" s="20">
        <f>=SUM(D5:D8)</f>
        <v/>
      </c>
      <c r="E9" s="21" t="n"/>
    </row>
    <row r="10" ht="8" customHeight="1"/>
    <row r="11" ht="22" customHeight="1">
      <c r="A11" s="3" t="inlineStr">
        <is>
          <t>DESCRIPCIÓN DE CADA PERFIL</t>
        </is>
      </c>
    </row>
    <row r="12" ht="22" customHeight="1">
      <c r="A12" s="9" t="inlineStr">
        <is>
          <t>Conservadora (30% Cash / 40% RF / 28% RV / 2% BTC)</t>
        </is>
      </c>
    </row>
    <row r="13" ht="40" customHeight="1">
      <c r="A13" s="10" t="inlineStr">
        <is>
          <t>Para perfiles con baja tolerancia al riesgo, horizonte corto (menos de 5 años) o alta necesidad de liquidez. Prioridad: preservación del capital.</t>
        </is>
      </c>
    </row>
    <row r="14" ht="22" customHeight="1">
      <c r="A14" s="3" t="inlineStr">
        <is>
          <t>Moderada (15% Cash / 20% RF / 60% RV / 5% BTC)</t>
        </is>
      </c>
    </row>
    <row r="15" ht="40" customHeight="1">
      <c r="A15" s="11" t="inlineStr">
        <is>
          <t>Para perfiles equilibrados con horizonte de 5-10 años. Acepta caídas temporales del -20% al -30% sin vender.</t>
        </is>
      </c>
    </row>
    <row r="16" ht="22" customHeight="1">
      <c r="A16" s="22" t="inlineStr">
        <is>
          <t>Agresiva (5% Cash / 10% RF / 75% RV / 10% BTC)</t>
        </is>
      </c>
    </row>
    <row r="17" ht="40" customHeight="1">
      <c r="A17" s="10" t="inlineStr">
        <is>
          <t>Para perfiles con alta tolerancia al riesgo y horizonte largo (+10 años). En crisis como 2008 o 2022, puede caer -40% o más. Solo apta si podés mantener el rumbo sin vender.</t>
        </is>
      </c>
    </row>
    <row r="18" ht="35" customHeight="1">
      <c r="A18" s="23" t="inlineStr">
        <is>
          <t>⚠ Carteras ilustrativas basadas en principios de diversificación (Markowitz 1952, Bogleheads). No son recomendación financiera personalizada. Los porcentajes son orientativos; tu situación puede requerir ajustes. Consultá con un profesional habilitado.</t>
        </is>
      </c>
    </row>
  </sheetData>
  <mergeCells count="10">
    <mergeCell ref="A12:E12"/>
    <mergeCell ref="A2:E2"/>
    <mergeCell ref="A16:E16"/>
    <mergeCell ref="A15:E15"/>
    <mergeCell ref="A11:E11"/>
    <mergeCell ref="A1:E1"/>
    <mergeCell ref="A13:E13"/>
    <mergeCell ref="A14:E14"/>
    <mergeCell ref="A17:E17"/>
    <mergeCell ref="A18:E18"/>
  </mergeCells>
  <pageMargins left="0.7" right="0.7" top="0.75" bottom="0.75" header="0.3" footer="0.3"/>
  <pageSetup orientation="portrait" scale="100" fitToHeight="1" fitToWidth="1" horizontalDpi="4294967295" verticalDpi="429496729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15"/>
  <sheetViews>
    <sheetView workbookViewId="0">
      <selection activeCell="A1" sqref="A1"/>
    </sheetView>
  </sheetViews>
  <sheetFormatPr baseColWidth="8" defaultRowHeight="15" outlineLevelRow="0"/>
  <cols>
    <col width="30" customWidth="1" min="1" max="1"/>
    <col width="14" customWidth="1" min="2" max="5"/>
    <col width="16" customWidth="1" min="6" max="6"/>
    <col width="46" customWidth="1" min="7" max="7"/>
  </cols>
  <sheetData>
    <row r="1" ht="30" customHeight="1">
      <c r="A1" s="1" t="inlineStr">
        <is>
          <t>CONSTRUCTOR DE CARTERA — ¿Cuánto poner en cada clase?</t>
        </is>
      </c>
    </row>
    <row r="2" ht="18" customHeight="1">
      <c r="A2" s="2" t="inlineStr">
        <is>
          <t>Los montos se calculan automáticamente según tu capital y perfil seleccionado.</t>
        </is>
      </c>
    </row>
    <row r="3" ht="8" customHeight="1"/>
    <row r="4" ht="22" customHeight="1">
      <c r="A4" s="3" t="inlineStr">
        <is>
          <t>PARÁMETROS DE ENTRADA</t>
        </is>
      </c>
    </row>
    <row r="5" ht="22" customHeight="1">
      <c r="A5" s="5" t="inlineStr">
        <is>
          <t>Capital total disponible ($)</t>
        </is>
      </c>
      <c r="B5" s="8" t="n">
        <v>0</v>
      </c>
      <c r="C5" s="24" t="inlineStr">
        <is>
          <t>Copiar de Mi Perfil → Capital disponible para invertir</t>
        </is>
      </c>
    </row>
    <row r="6" ht="22" customHeight="1">
      <c r="A6" s="5" t="inlineStr">
        <is>
          <t>Perfil seleccionado</t>
        </is>
      </c>
      <c r="B6" s="6" t="inlineStr">
        <is>
          <t>Moderada</t>
        </is>
      </c>
      <c r="C6" s="24" t="inlineStr">
        <is>
          <t>Seleccionar: Conservadora / Moderada / Agresiva</t>
        </is>
      </c>
    </row>
    <row r="7" ht="8" customHeight="1"/>
    <row r="8" ht="22" customHeight="1">
      <c r="A8" s="3" t="inlineStr">
        <is>
          <t>DISTRIBUCIÓN OBJETIVO DE CAPITAL</t>
        </is>
      </c>
    </row>
    <row r="9" ht="30" customHeight="1">
      <c r="A9" s="4" t="inlineStr">
        <is>
          <t>CLASE DE ACTIVO</t>
        </is>
      </c>
      <c r="B9" s="4" t="inlineStr">
        <is>
          <t>% CONSERV.</t>
        </is>
      </c>
      <c r="C9" s="4" t="inlineStr">
        <is>
          <t>% MODER.</t>
        </is>
      </c>
      <c r="D9" s="4" t="inlineStr">
        <is>
          <t>% AGRESIVA</t>
        </is>
      </c>
      <c r="E9" s="4" t="inlineStr">
        <is>
          <t>% TU PERFIL</t>
        </is>
      </c>
      <c r="F9" s="4" t="inlineStr">
        <is>
          <t>MONTO ($)</t>
        </is>
      </c>
      <c r="G9" s="4" t="inlineStr">
        <is>
          <t>INSTRUMENTOS SUGERIDOS</t>
        </is>
      </c>
    </row>
    <row r="10" ht="25" customHeight="1">
      <c r="A10" s="13" t="inlineStr">
        <is>
          <t>Cash / Liquidez</t>
        </is>
      </c>
      <c r="B10" s="25" t="n">
        <v>0.3</v>
      </c>
      <c r="C10" s="25" t="n">
        <v>0.15</v>
      </c>
      <c r="D10" s="25" t="n">
        <v>0.05</v>
      </c>
      <c r="E10" s="26">
        <f>=IF($B$6="Conservadora",B10,IF($B$6="Moderada",C10,D10))</f>
        <v/>
      </c>
      <c r="F10" s="27">
        <f>=$B$5*E10</f>
        <v/>
      </c>
      <c r="G10" s="15" t="inlineStr">
        <is>
          <t>Cuenta remunerada USD/EUR, money market (XEON), CETES 28d</t>
        </is>
      </c>
    </row>
    <row r="11" ht="25" customHeight="1">
      <c r="A11" s="16" t="inlineStr">
        <is>
          <t>Renta Fija Corta (RF)</t>
        </is>
      </c>
      <c r="B11" s="28" t="n">
        <v>0.4</v>
      </c>
      <c r="C11" s="28" t="n">
        <v>0.2</v>
      </c>
      <c r="D11" s="28" t="n">
        <v>0.1</v>
      </c>
      <c r="E11" s="26">
        <f>=IF($B$6="Conservadora",B11,IF($B$6="Moderada",C11,D11))</f>
        <v/>
      </c>
      <c r="F11" s="29">
        <f>=$B$5*E11</f>
        <v/>
      </c>
      <c r="G11" s="18" t="inlineStr">
        <is>
          <t>IBTS, CBUE (España) · CEDEAR TLT (AR) · CETES 91-182d / SIC Treasuries (MX)</t>
        </is>
      </c>
    </row>
    <row r="12" ht="25" customHeight="1">
      <c r="A12" s="13" t="inlineStr">
        <is>
          <t>Renta Variable Global (RV)</t>
        </is>
      </c>
      <c r="B12" s="25" t="n">
        <v>0.28</v>
      </c>
      <c r="C12" s="25" t="n">
        <v>0.6</v>
      </c>
      <c r="D12" s="25" t="n">
        <v>0.75</v>
      </c>
      <c r="E12" s="26">
        <f>=IF($B$6="Conservadora",B12,IF($B$6="Moderada",C12,D12))</f>
        <v/>
      </c>
      <c r="F12" s="27">
        <f>=$B$5*E12</f>
        <v/>
      </c>
      <c r="G12" s="15" t="inlineStr">
        <is>
          <t>VWCE, IWDA (España) · CEDEAR SPY/QQQ (AR) · SPY, VTI vía GBM+ (MX)</t>
        </is>
      </c>
    </row>
    <row r="13" ht="25" customHeight="1">
      <c r="A13" s="16" t="inlineStr">
        <is>
          <t>Bitcoin (BTC)</t>
        </is>
      </c>
      <c r="B13" s="28" t="n">
        <v>0.02</v>
      </c>
      <c r="C13" s="28" t="n">
        <v>0.05</v>
      </c>
      <c r="D13" s="28" t="n">
        <v>0.1</v>
      </c>
      <c r="E13" s="26">
        <f>=IF($B$6="Conservadora",B13,IF($B$6="Moderada",C13,D13))</f>
        <v/>
      </c>
      <c r="F13" s="29">
        <f>=$B$5*E13</f>
        <v/>
      </c>
      <c r="G13" s="18" t="inlineStr">
        <is>
          <t>BTCE en Xetra (ES) · Lemon/Buenbit (AR) · Bitso regulado CNBV (MX)</t>
        </is>
      </c>
    </row>
    <row r="14" ht="22" customHeight="1">
      <c r="A14" s="19" t="inlineStr">
        <is>
          <t>TOTAL</t>
        </is>
      </c>
      <c r="B14" s="20">
        <f>=SUM(B10:B13)</f>
        <v/>
      </c>
      <c r="C14" s="20">
        <f>=SUM(C10:C13)</f>
        <v/>
      </c>
      <c r="D14" s="20">
        <f>=SUM(D10:D13)</f>
        <v/>
      </c>
      <c r="E14" s="30">
        <f>=SUM(E10:E13)</f>
        <v/>
      </c>
      <c r="F14" s="31">
        <f>=SUM(F10:F13)</f>
        <v/>
      </c>
      <c r="G14" s="21" t="n"/>
    </row>
    <row r="15" ht="35" customHeight="1">
      <c r="A15" s="23" t="inlineStr">
        <is>
          <t>⚠ Los instrumentos son ejemplos orientativos. No son recomendación de compra. Verificar disponibilidad, costos y condiciones actualizadas antes de invertir.</t>
        </is>
      </c>
    </row>
  </sheetData>
  <mergeCells count="7">
    <mergeCell ref="A1:G1"/>
    <mergeCell ref="C6:G6"/>
    <mergeCell ref="A8:G8"/>
    <mergeCell ref="A4:G4"/>
    <mergeCell ref="C5:G5"/>
    <mergeCell ref="A2:G2"/>
    <mergeCell ref="A15:G15"/>
  </mergeCells>
  <dataValidations count="1">
    <dataValidation sqref="B6" showDropDown="0" showInputMessage="0" showErrorMessage="0" allowBlank="1" type="list">
      <formula1>"Conservadora,Moderada,Agresiva"</formula1>
    </dataValidation>
  </dataValidations>
  <pageMargins left="0.7" right="0.7" top="0.75" bottom="0.75" header="0.3" footer="0.3"/>
  <pageSetup orientation="portrait" scale="100" fitToHeight="1" fitToWidth="1" horizontalDpi="4294967295" verticalDpi="429496729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5" topLeftCell="A6" activePane="bottomLeft" state="frozen"/>
      <selection pane="bottomLeft" activeCell="A1" sqref="A1"/>
    </sheetView>
  </sheetViews>
  <sheetFormatPr baseColWidth="8" defaultRowHeight="15" outlineLevelRow="0"/>
  <cols>
    <col width="5" customWidth="1" min="1" max="1"/>
    <col width="13" customWidth="1" min="2" max="2"/>
    <col width="22" customWidth="1" min="3" max="3"/>
    <col width="10" customWidth="1" min="4" max="4"/>
    <col width="11" customWidth="1" min="5" max="5"/>
    <col width="16" customWidth="1" min="6" max="6"/>
    <col width="13" customWidth="1" min="7" max="7"/>
    <col width="16" customWidth="1" min="8" max="8"/>
    <col width="13" customWidth="1" min="9" max="9"/>
    <col width="16" customWidth="1" min="10" max="10"/>
    <col width="35" customWidth="1" min="11" max="11"/>
  </cols>
  <sheetData>
    <row r="1" ht="30" customHeight="1">
      <c r="A1" s="1" t="inlineStr">
        <is>
          <t>MIS COMPRAS — Registro de Operaciones</t>
        </is>
      </c>
    </row>
    <row r="2" ht="18" customHeight="1">
      <c r="A2" s="2" t="inlineStr">
        <is>
          <t>Registrá cada compra. El monto total se calcula solo y se acumula en Mi Cartera.</t>
        </is>
      </c>
    </row>
    <row r="3" ht="30" customHeight="1">
      <c r="A3" s="32" t="inlineStr">
        <is>
          <t>EJEMPLO FILA 1 (borralo antes de usar): 01/05/2026 | ETF RV Global | SPY | RV | $550 | 1 unidad → Monto $550 + Comisión $2.50 = Neto $552.50</t>
        </is>
      </c>
    </row>
    <row r="4" ht="25" customHeight="1">
      <c r="A4" s="33" t="inlineStr">
        <is>
          <t>CLASE acepta solo: Cash · RF · RV · BTC (menú desplegable). Comisión = opcional (dejar en 0 si no aplica). Monto Total y Monto Neto son automáticos.</t>
        </is>
      </c>
    </row>
    <row r="5" ht="28" customHeight="1">
      <c r="A5" s="4" t="inlineStr">
        <is>
          <t>N°</t>
        </is>
      </c>
      <c r="B5" s="4" t="inlineStr">
        <is>
          <t>FECHA</t>
        </is>
      </c>
      <c r="C5" s="4" t="inlineStr">
        <is>
          <t>ACTIVO / DESCRIPCIÓN</t>
        </is>
      </c>
      <c r="D5" s="4" t="inlineStr">
        <is>
          <t>TICKER</t>
        </is>
      </c>
      <c r="E5" s="4" t="inlineStr">
        <is>
          <t>CLASE</t>
        </is>
      </c>
      <c r="F5" s="4" t="inlineStr">
        <is>
          <t>PRECIO UNIT. ($)</t>
        </is>
      </c>
      <c r="G5" s="4" t="inlineStr">
        <is>
          <t>CANTIDAD</t>
        </is>
      </c>
      <c r="H5" s="4" t="inlineStr">
        <is>
          <t>MONTO TOTAL ($)</t>
        </is>
      </c>
      <c r="I5" s="4" t="inlineStr">
        <is>
          <t>COMISIÓN ($)</t>
        </is>
      </c>
      <c r="J5" s="4" t="inlineStr">
        <is>
          <t>MONTO NETO ($)</t>
        </is>
      </c>
      <c r="K5" s="4" t="inlineStr">
        <is>
          <t>NOTAS</t>
        </is>
      </c>
    </row>
    <row r="6" ht="20" customHeight="1">
      <c r="A6" s="34" t="n">
        <v>1</v>
      </c>
      <c r="B6" s="35" t="n">
        <v>46143.125</v>
      </c>
      <c r="C6" s="36" t="inlineStr">
        <is>
          <t>ETF RV Global (EJEMPLO)</t>
        </is>
      </c>
      <c r="D6" s="37" t="inlineStr">
        <is>
          <t>SPY</t>
        </is>
      </c>
      <c r="E6" s="37" t="inlineStr">
        <is>
          <t>RV</t>
        </is>
      </c>
      <c r="F6" s="38" t="n">
        <v>550</v>
      </c>
      <c r="G6" s="39" t="n">
        <v>1</v>
      </c>
      <c r="H6" s="40">
        <f>=IF(AND(F6&lt;&gt;"",G6&lt;&gt;""),F6*G6,0)</f>
        <v/>
      </c>
      <c r="I6" s="38" t="n">
        <v>2.5</v>
      </c>
      <c r="J6" s="41">
        <f>=IF(H6&lt;&gt;0,H6+IF(I6="",0,I6),0)</f>
        <v/>
      </c>
      <c r="K6" s="42" t="inlineStr">
        <is>
          <t>BORRAR — solo de referencia</t>
        </is>
      </c>
    </row>
    <row r="7" ht="20" customHeight="1">
      <c r="A7" s="43" t="n">
        <v>2</v>
      </c>
      <c r="B7" s="44" t="n"/>
      <c r="C7" s="45" t="n"/>
      <c r="D7" s="46" t="n"/>
      <c r="E7" s="46" t="n"/>
      <c r="F7" s="47" t="n"/>
      <c r="G7" s="48" t="n"/>
      <c r="H7" s="49">
        <f>=IF(AND(F7&lt;&gt;"",G7&lt;&gt;""),F7*G7,0)</f>
        <v/>
      </c>
      <c r="I7" s="47" t="n"/>
      <c r="J7" s="50">
        <f>=IF(H7&lt;&gt;0,H7+IF(I7="",0,I7),0)</f>
        <v/>
      </c>
      <c r="K7" s="51" t="n"/>
    </row>
    <row r="8" ht="20" customHeight="1">
      <c r="A8" s="34" t="n">
        <v>3</v>
      </c>
      <c r="B8" s="44" t="n"/>
      <c r="C8" s="45" t="n"/>
      <c r="D8" s="46" t="n"/>
      <c r="E8" s="46" t="n"/>
      <c r="F8" s="47" t="n"/>
      <c r="G8" s="48" t="n"/>
      <c r="H8" s="40">
        <f>=IF(AND(F8&lt;&gt;"",G8&lt;&gt;""),F8*G8,0)</f>
        <v/>
      </c>
      <c r="I8" s="47" t="n"/>
      <c r="J8" s="41">
        <f>=IF(H8&lt;&gt;0,H8+IF(I8="",0,I8),0)</f>
        <v/>
      </c>
      <c r="K8" s="52" t="n"/>
    </row>
    <row r="9" ht="20" customHeight="1">
      <c r="A9" s="43" t="n">
        <v>4</v>
      </c>
      <c r="B9" s="44" t="n"/>
      <c r="C9" s="45" t="n"/>
      <c r="D9" s="46" t="n"/>
      <c r="E9" s="46" t="n"/>
      <c r="F9" s="47" t="n"/>
      <c r="G9" s="48" t="n"/>
      <c r="H9" s="49">
        <f>=IF(AND(F9&lt;&gt;"",G9&lt;&gt;""),F9*G9,0)</f>
        <v/>
      </c>
      <c r="I9" s="47" t="n"/>
      <c r="J9" s="50">
        <f>=IF(H9&lt;&gt;0,H9+IF(I9="",0,I9),0)</f>
        <v/>
      </c>
      <c r="K9" s="51" t="n"/>
    </row>
    <row r="10" ht="20" customHeight="1">
      <c r="A10" s="34" t="n">
        <v>5</v>
      </c>
      <c r="B10" s="44" t="n"/>
      <c r="C10" s="45" t="n"/>
      <c r="D10" s="46" t="n"/>
      <c r="E10" s="46" t="n"/>
      <c r="F10" s="47" t="n"/>
      <c r="G10" s="48" t="n"/>
      <c r="H10" s="40">
        <f>=IF(AND(F10&lt;&gt;"",G10&lt;&gt;""),F10*G10,0)</f>
        <v/>
      </c>
      <c r="I10" s="47" t="n"/>
      <c r="J10" s="41">
        <f>=IF(H10&lt;&gt;0,H10+IF(I10="",0,I10),0)</f>
        <v/>
      </c>
      <c r="K10" s="52" t="n"/>
    </row>
    <row r="11" ht="20" customHeight="1">
      <c r="A11" s="43" t="n">
        <v>6</v>
      </c>
      <c r="B11" s="44" t="n"/>
      <c r="C11" s="45" t="n"/>
      <c r="D11" s="46" t="n"/>
      <c r="E11" s="46" t="n"/>
      <c r="F11" s="47" t="n"/>
      <c r="G11" s="48" t="n"/>
      <c r="H11" s="49">
        <f>=IF(AND(F11&lt;&gt;"",G11&lt;&gt;""),F11*G11,0)</f>
        <v/>
      </c>
      <c r="I11" s="47" t="n"/>
      <c r="J11" s="50">
        <f>=IF(H11&lt;&gt;0,H11+IF(I11="",0,I11),0)</f>
        <v/>
      </c>
      <c r="K11" s="51" t="n"/>
    </row>
    <row r="12" ht="20" customHeight="1">
      <c r="A12" s="34" t="n">
        <v>7</v>
      </c>
      <c r="B12" s="44" t="n"/>
      <c r="C12" s="45" t="n"/>
      <c r="D12" s="46" t="n"/>
      <c r="E12" s="46" t="n"/>
      <c r="F12" s="47" t="n"/>
      <c r="G12" s="48" t="n"/>
      <c r="H12" s="40">
        <f>=IF(AND(F12&lt;&gt;"",G12&lt;&gt;""),F12*G12,0)</f>
        <v/>
      </c>
      <c r="I12" s="47" t="n"/>
      <c r="J12" s="41">
        <f>=IF(H12&lt;&gt;0,H12+IF(I12="",0,I12),0)</f>
        <v/>
      </c>
      <c r="K12" s="52" t="n"/>
    </row>
    <row r="13" ht="20" customHeight="1">
      <c r="A13" s="43" t="n">
        <v>8</v>
      </c>
      <c r="B13" s="44" t="n"/>
      <c r="C13" s="45" t="n"/>
      <c r="D13" s="46" t="n"/>
      <c r="E13" s="46" t="n"/>
      <c r="F13" s="47" t="n"/>
      <c r="G13" s="48" t="n"/>
      <c r="H13" s="49">
        <f>=IF(AND(F13&lt;&gt;"",G13&lt;&gt;""),F13*G13,0)</f>
        <v/>
      </c>
      <c r="I13" s="47" t="n"/>
      <c r="J13" s="50">
        <f>=IF(H13&lt;&gt;0,H13+IF(I13="",0,I13),0)</f>
        <v/>
      </c>
      <c r="K13" s="51" t="n"/>
    </row>
    <row r="14" ht="20" customHeight="1">
      <c r="A14" s="34" t="n">
        <v>9</v>
      </c>
      <c r="B14" s="44" t="n"/>
      <c r="C14" s="45" t="n"/>
      <c r="D14" s="46" t="n"/>
      <c r="E14" s="46" t="n"/>
      <c r="F14" s="47" t="n"/>
      <c r="G14" s="48" t="n"/>
      <c r="H14" s="40">
        <f>=IF(AND(F14&lt;&gt;"",G14&lt;&gt;""),F14*G14,0)</f>
        <v/>
      </c>
      <c r="I14" s="47" t="n"/>
      <c r="J14" s="41">
        <f>=IF(H14&lt;&gt;0,H14+IF(I14="",0,I14),0)</f>
        <v/>
      </c>
      <c r="K14" s="52" t="n"/>
    </row>
    <row r="15" ht="20" customHeight="1">
      <c r="A15" s="43" t="n">
        <v>10</v>
      </c>
      <c r="B15" s="44" t="n"/>
      <c r="C15" s="45" t="n"/>
      <c r="D15" s="46" t="n"/>
      <c r="E15" s="46" t="n"/>
      <c r="F15" s="47" t="n"/>
      <c r="G15" s="48" t="n"/>
      <c r="H15" s="49">
        <f>=IF(AND(F15&lt;&gt;"",G15&lt;&gt;""),F15*G15,0)</f>
        <v/>
      </c>
      <c r="I15" s="47" t="n"/>
      <c r="J15" s="50">
        <f>=IF(H15&lt;&gt;0,H15+IF(I15="",0,I15),0)</f>
        <v/>
      </c>
      <c r="K15" s="51" t="n"/>
    </row>
    <row r="16" ht="20" customHeight="1">
      <c r="A16" s="34" t="n">
        <v>11</v>
      </c>
      <c r="B16" s="44" t="n"/>
      <c r="C16" s="45" t="n"/>
      <c r="D16" s="46" t="n"/>
      <c r="E16" s="46" t="n"/>
      <c r="F16" s="47" t="n"/>
      <c r="G16" s="48" t="n"/>
      <c r="H16" s="40">
        <f>=IF(AND(F16&lt;&gt;"",G16&lt;&gt;""),F16*G16,0)</f>
        <v/>
      </c>
      <c r="I16" s="47" t="n"/>
      <c r="J16" s="41">
        <f>=IF(H16&lt;&gt;0,H16+IF(I16="",0,I16),0)</f>
        <v/>
      </c>
      <c r="K16" s="52" t="n"/>
    </row>
    <row r="17" ht="20" customHeight="1">
      <c r="A17" s="43" t="n">
        <v>12</v>
      </c>
      <c r="B17" s="44" t="n"/>
      <c r="C17" s="45" t="n"/>
      <c r="D17" s="46" t="n"/>
      <c r="E17" s="46" t="n"/>
      <c r="F17" s="47" t="n"/>
      <c r="G17" s="48" t="n"/>
      <c r="H17" s="49">
        <f>=IF(AND(F17&lt;&gt;"",G17&lt;&gt;""),F17*G17,0)</f>
        <v/>
      </c>
      <c r="I17" s="47" t="n"/>
      <c r="J17" s="50">
        <f>=IF(H17&lt;&gt;0,H17+IF(I17="",0,I17),0)</f>
        <v/>
      </c>
      <c r="K17" s="51" t="n"/>
    </row>
    <row r="18" ht="20" customHeight="1">
      <c r="A18" s="34" t="n">
        <v>13</v>
      </c>
      <c r="B18" s="44" t="n"/>
      <c r="C18" s="45" t="n"/>
      <c r="D18" s="46" t="n"/>
      <c r="E18" s="46" t="n"/>
      <c r="F18" s="47" t="n"/>
      <c r="G18" s="48" t="n"/>
      <c r="H18" s="40">
        <f>=IF(AND(F18&lt;&gt;"",G18&lt;&gt;""),F18*G18,0)</f>
        <v/>
      </c>
      <c r="I18" s="47" t="n"/>
      <c r="J18" s="41">
        <f>=IF(H18&lt;&gt;0,H18+IF(I18="",0,I18),0)</f>
        <v/>
      </c>
      <c r="K18" s="52" t="n"/>
    </row>
    <row r="19" ht="20" customHeight="1">
      <c r="A19" s="43" t="n">
        <v>14</v>
      </c>
      <c r="B19" s="44" t="n"/>
      <c r="C19" s="45" t="n"/>
      <c r="D19" s="46" t="n"/>
      <c r="E19" s="46" t="n"/>
      <c r="F19" s="47" t="n"/>
      <c r="G19" s="48" t="n"/>
      <c r="H19" s="49">
        <f>=IF(AND(F19&lt;&gt;"",G19&lt;&gt;""),F19*G19,0)</f>
        <v/>
      </c>
      <c r="I19" s="47" t="n"/>
      <c r="J19" s="50">
        <f>=IF(H19&lt;&gt;0,H19+IF(I19="",0,I19),0)</f>
        <v/>
      </c>
      <c r="K19" s="51" t="n"/>
    </row>
    <row r="20" ht="20" customHeight="1">
      <c r="A20" s="34" t="n">
        <v>15</v>
      </c>
      <c r="B20" s="44" t="n"/>
      <c r="C20" s="45" t="n"/>
      <c r="D20" s="46" t="n"/>
      <c r="E20" s="46" t="n"/>
      <c r="F20" s="47" t="n"/>
      <c r="G20" s="48" t="n"/>
      <c r="H20" s="40">
        <f>=IF(AND(F20&lt;&gt;"",G20&lt;&gt;""),F20*G20,0)</f>
        <v/>
      </c>
      <c r="I20" s="47" t="n"/>
      <c r="J20" s="41">
        <f>=IF(H20&lt;&gt;0,H20+IF(I20="",0,I20),0)</f>
        <v/>
      </c>
      <c r="K20" s="52" t="n"/>
    </row>
    <row r="21" ht="20" customHeight="1">
      <c r="A21" s="43" t="n">
        <v>16</v>
      </c>
      <c r="B21" s="44" t="n"/>
      <c r="C21" s="45" t="n"/>
      <c r="D21" s="46" t="n"/>
      <c r="E21" s="46" t="n"/>
      <c r="F21" s="47" t="n"/>
      <c r="G21" s="48" t="n"/>
      <c r="H21" s="49">
        <f>=IF(AND(F21&lt;&gt;"",G21&lt;&gt;""),F21*G21,0)</f>
        <v/>
      </c>
      <c r="I21" s="47" t="n"/>
      <c r="J21" s="50">
        <f>=IF(H21&lt;&gt;0,H21+IF(I21="",0,I21),0)</f>
        <v/>
      </c>
      <c r="K21" s="51" t="n"/>
    </row>
    <row r="22" ht="20" customHeight="1">
      <c r="A22" s="34" t="n">
        <v>17</v>
      </c>
      <c r="B22" s="44" t="n"/>
      <c r="C22" s="45" t="n"/>
      <c r="D22" s="46" t="n"/>
      <c r="E22" s="46" t="n"/>
      <c r="F22" s="47" t="n"/>
      <c r="G22" s="48" t="n"/>
      <c r="H22" s="40">
        <f>=IF(AND(F22&lt;&gt;"",G22&lt;&gt;""),F22*G22,0)</f>
        <v/>
      </c>
      <c r="I22" s="47" t="n"/>
      <c r="J22" s="41">
        <f>=IF(H22&lt;&gt;0,H22+IF(I22="",0,I22),0)</f>
        <v/>
      </c>
      <c r="K22" s="52" t="n"/>
    </row>
    <row r="23" ht="20" customHeight="1">
      <c r="A23" s="43" t="n">
        <v>18</v>
      </c>
      <c r="B23" s="44" t="n"/>
      <c r="C23" s="45" t="n"/>
      <c r="D23" s="46" t="n"/>
      <c r="E23" s="46" t="n"/>
      <c r="F23" s="47" t="n"/>
      <c r="G23" s="48" t="n"/>
      <c r="H23" s="49">
        <f>=IF(AND(F23&lt;&gt;"",G23&lt;&gt;""),F23*G23,0)</f>
        <v/>
      </c>
      <c r="I23" s="47" t="n"/>
      <c r="J23" s="50">
        <f>=IF(H23&lt;&gt;0,H23+IF(I23="",0,I23),0)</f>
        <v/>
      </c>
      <c r="K23" s="51" t="n"/>
    </row>
    <row r="24" ht="20" customHeight="1">
      <c r="A24" s="34" t="n">
        <v>19</v>
      </c>
      <c r="B24" s="44" t="n"/>
      <c r="C24" s="45" t="n"/>
      <c r="D24" s="46" t="n"/>
      <c r="E24" s="46" t="n"/>
      <c r="F24" s="47" t="n"/>
      <c r="G24" s="48" t="n"/>
      <c r="H24" s="40">
        <f>=IF(AND(F24&lt;&gt;"",G24&lt;&gt;""),F24*G24,0)</f>
        <v/>
      </c>
      <c r="I24" s="47" t="n"/>
      <c r="J24" s="41">
        <f>=IF(H24&lt;&gt;0,H24+IF(I24="",0,I24),0)</f>
        <v/>
      </c>
      <c r="K24" s="52" t="n"/>
    </row>
    <row r="25" ht="20" customHeight="1">
      <c r="A25" s="43" t="n">
        <v>20</v>
      </c>
      <c r="B25" s="44" t="n"/>
      <c r="C25" s="45" t="n"/>
      <c r="D25" s="46" t="n"/>
      <c r="E25" s="46" t="n"/>
      <c r="F25" s="47" t="n"/>
      <c r="G25" s="48" t="n"/>
      <c r="H25" s="49">
        <f>=IF(AND(F25&lt;&gt;"",G25&lt;&gt;""),F25*G25,0)</f>
        <v/>
      </c>
      <c r="I25" s="47" t="n"/>
      <c r="J25" s="50">
        <f>=IF(H25&lt;&gt;0,H25+IF(I25="",0,I25),0)</f>
        <v/>
      </c>
      <c r="K25" s="51" t="n"/>
    </row>
    <row r="26" ht="20" customHeight="1">
      <c r="A26" s="34" t="n">
        <v>21</v>
      </c>
      <c r="B26" s="44" t="n"/>
      <c r="C26" s="45" t="n"/>
      <c r="D26" s="46" t="n"/>
      <c r="E26" s="46" t="n"/>
      <c r="F26" s="47" t="n"/>
      <c r="G26" s="48" t="n"/>
      <c r="H26" s="40">
        <f>=IF(AND(F26&lt;&gt;"",G26&lt;&gt;""),F26*G26,0)</f>
        <v/>
      </c>
      <c r="I26" s="47" t="n"/>
      <c r="J26" s="41">
        <f>=IF(H26&lt;&gt;0,H26+IF(I26="",0,I26),0)</f>
        <v/>
      </c>
      <c r="K26" s="52" t="n"/>
    </row>
    <row r="27" ht="20" customHeight="1">
      <c r="A27" s="43" t="n">
        <v>22</v>
      </c>
      <c r="B27" s="44" t="n"/>
      <c r="C27" s="45" t="n"/>
      <c r="D27" s="46" t="n"/>
      <c r="E27" s="46" t="n"/>
      <c r="F27" s="47" t="n"/>
      <c r="G27" s="48" t="n"/>
      <c r="H27" s="49">
        <f>=IF(AND(F27&lt;&gt;"",G27&lt;&gt;""),F27*G27,0)</f>
        <v/>
      </c>
      <c r="I27" s="47" t="n"/>
      <c r="J27" s="50">
        <f>=IF(H27&lt;&gt;0,H27+IF(I27="",0,I27),0)</f>
        <v/>
      </c>
      <c r="K27" s="51" t="n"/>
    </row>
    <row r="28" ht="20" customHeight="1">
      <c r="A28" s="34" t="n">
        <v>23</v>
      </c>
      <c r="B28" s="44" t="n"/>
      <c r="C28" s="45" t="n"/>
      <c r="D28" s="46" t="n"/>
      <c r="E28" s="46" t="n"/>
      <c r="F28" s="47" t="n"/>
      <c r="G28" s="48" t="n"/>
      <c r="H28" s="40">
        <f>=IF(AND(F28&lt;&gt;"",G28&lt;&gt;""),F28*G28,0)</f>
        <v/>
      </c>
      <c r="I28" s="47" t="n"/>
      <c r="J28" s="41">
        <f>=IF(H28&lt;&gt;0,H28+IF(I28="",0,I28),0)</f>
        <v/>
      </c>
      <c r="K28" s="52" t="n"/>
    </row>
    <row r="29" ht="20" customHeight="1">
      <c r="A29" s="43" t="n">
        <v>24</v>
      </c>
      <c r="B29" s="44" t="n"/>
      <c r="C29" s="45" t="n"/>
      <c r="D29" s="46" t="n"/>
      <c r="E29" s="46" t="n"/>
      <c r="F29" s="47" t="n"/>
      <c r="G29" s="48" t="n"/>
      <c r="H29" s="49">
        <f>=IF(AND(F29&lt;&gt;"",G29&lt;&gt;""),F29*G29,0)</f>
        <v/>
      </c>
      <c r="I29" s="47" t="n"/>
      <c r="J29" s="50">
        <f>=IF(H29&lt;&gt;0,H29+IF(I29="",0,I29),0)</f>
        <v/>
      </c>
      <c r="K29" s="51" t="n"/>
    </row>
    <row r="30" ht="20" customHeight="1">
      <c r="A30" s="34" t="n">
        <v>25</v>
      </c>
      <c r="B30" s="44" t="n"/>
      <c r="C30" s="45" t="n"/>
      <c r="D30" s="46" t="n"/>
      <c r="E30" s="46" t="n"/>
      <c r="F30" s="47" t="n"/>
      <c r="G30" s="48" t="n"/>
      <c r="H30" s="40">
        <f>=IF(AND(F30&lt;&gt;"",G30&lt;&gt;""),F30*G30,0)</f>
        <v/>
      </c>
      <c r="I30" s="47" t="n"/>
      <c r="J30" s="41">
        <f>=IF(H30&lt;&gt;0,H30+IF(I30="",0,I30),0)</f>
        <v/>
      </c>
      <c r="K30" s="52" t="n"/>
    </row>
    <row r="31" ht="20" customHeight="1">
      <c r="A31" s="43" t="n">
        <v>26</v>
      </c>
      <c r="B31" s="44" t="n"/>
      <c r="C31" s="45" t="n"/>
      <c r="D31" s="46" t="n"/>
      <c r="E31" s="46" t="n"/>
      <c r="F31" s="47" t="n"/>
      <c r="G31" s="48" t="n"/>
      <c r="H31" s="49">
        <f>=IF(AND(F31&lt;&gt;"",G31&lt;&gt;""),F31*G31,0)</f>
        <v/>
      </c>
      <c r="I31" s="47" t="n"/>
      <c r="J31" s="50">
        <f>=IF(H31&lt;&gt;0,H31+IF(I31="",0,I31),0)</f>
        <v/>
      </c>
      <c r="K31" s="51" t="n"/>
    </row>
    <row r="32" ht="20" customHeight="1">
      <c r="A32" s="34" t="n">
        <v>27</v>
      </c>
      <c r="B32" s="44" t="n"/>
      <c r="C32" s="45" t="n"/>
      <c r="D32" s="46" t="n"/>
      <c r="E32" s="46" t="n"/>
      <c r="F32" s="47" t="n"/>
      <c r="G32" s="48" t="n"/>
      <c r="H32" s="40">
        <f>=IF(AND(F32&lt;&gt;"",G32&lt;&gt;""),F32*G32,0)</f>
        <v/>
      </c>
      <c r="I32" s="47" t="n"/>
      <c r="J32" s="41">
        <f>=IF(H32&lt;&gt;0,H32+IF(I32="",0,I32),0)</f>
        <v/>
      </c>
      <c r="K32" s="52" t="n"/>
    </row>
    <row r="33" ht="20" customHeight="1">
      <c r="A33" s="43" t="n">
        <v>28</v>
      </c>
      <c r="B33" s="44" t="n"/>
      <c r="C33" s="45" t="n"/>
      <c r="D33" s="46" t="n"/>
      <c r="E33" s="46" t="n"/>
      <c r="F33" s="47" t="n"/>
      <c r="G33" s="48" t="n"/>
      <c r="H33" s="49">
        <f>=IF(AND(F33&lt;&gt;"",G33&lt;&gt;""),F33*G33,0)</f>
        <v/>
      </c>
      <c r="I33" s="47" t="n"/>
      <c r="J33" s="50">
        <f>=IF(H33&lt;&gt;0,H33+IF(I33="",0,I33),0)</f>
        <v/>
      </c>
      <c r="K33" s="51" t="n"/>
    </row>
    <row r="34" ht="20" customHeight="1">
      <c r="A34" s="34" t="n">
        <v>29</v>
      </c>
      <c r="B34" s="44" t="n"/>
      <c r="C34" s="45" t="n"/>
      <c r="D34" s="46" t="n"/>
      <c r="E34" s="46" t="n"/>
      <c r="F34" s="47" t="n"/>
      <c r="G34" s="48" t="n"/>
      <c r="H34" s="40">
        <f>=IF(AND(F34&lt;&gt;"",G34&lt;&gt;""),F34*G34,0)</f>
        <v/>
      </c>
      <c r="I34" s="47" t="n"/>
      <c r="J34" s="41">
        <f>=IF(H34&lt;&gt;0,H34+IF(I34="",0,I34),0)</f>
        <v/>
      </c>
      <c r="K34" s="52" t="n"/>
    </row>
    <row r="35" ht="20" customHeight="1">
      <c r="A35" s="43" t="n">
        <v>30</v>
      </c>
      <c r="B35" s="44" t="n"/>
      <c r="C35" s="45" t="n"/>
      <c r="D35" s="46" t="n"/>
      <c r="E35" s="46" t="n"/>
      <c r="F35" s="47" t="n"/>
      <c r="G35" s="48" t="n"/>
      <c r="H35" s="49">
        <f>=IF(AND(F35&lt;&gt;"",G35&lt;&gt;""),F35*G35,0)</f>
        <v/>
      </c>
      <c r="I35" s="47" t="n"/>
      <c r="J35" s="50">
        <f>=IF(H35&lt;&gt;0,H35+IF(I35="",0,I35),0)</f>
        <v/>
      </c>
      <c r="K35" s="51" t="n"/>
    </row>
    <row r="36" ht="20" customHeight="1">
      <c r="A36" s="34" t="n">
        <v>31</v>
      </c>
      <c r="B36" s="44" t="n"/>
      <c r="C36" s="45" t="n"/>
      <c r="D36" s="46" t="n"/>
      <c r="E36" s="46" t="n"/>
      <c r="F36" s="47" t="n"/>
      <c r="G36" s="48" t="n"/>
      <c r="H36" s="40">
        <f>=IF(AND(F36&lt;&gt;"",G36&lt;&gt;""),F36*G36,0)</f>
        <v/>
      </c>
      <c r="I36" s="47" t="n"/>
      <c r="J36" s="41">
        <f>=IF(H36&lt;&gt;0,H36+IF(I36="",0,I36),0)</f>
        <v/>
      </c>
      <c r="K36" s="52" t="n"/>
    </row>
    <row r="37" ht="20" customHeight="1">
      <c r="A37" s="43" t="n">
        <v>32</v>
      </c>
      <c r="B37" s="44" t="n"/>
      <c r="C37" s="45" t="n"/>
      <c r="D37" s="46" t="n"/>
      <c r="E37" s="46" t="n"/>
      <c r="F37" s="47" t="n"/>
      <c r="G37" s="48" t="n"/>
      <c r="H37" s="49">
        <f>=IF(AND(F37&lt;&gt;"",G37&lt;&gt;""),F37*G37,0)</f>
        <v/>
      </c>
      <c r="I37" s="47" t="n"/>
      <c r="J37" s="50">
        <f>=IF(H37&lt;&gt;0,H37+IF(I37="",0,I37),0)</f>
        <v/>
      </c>
      <c r="K37" s="51" t="n"/>
    </row>
    <row r="38" ht="20" customHeight="1">
      <c r="A38" s="34" t="n">
        <v>33</v>
      </c>
      <c r="B38" s="44" t="n"/>
      <c r="C38" s="45" t="n"/>
      <c r="D38" s="46" t="n"/>
      <c r="E38" s="46" t="n"/>
      <c r="F38" s="47" t="n"/>
      <c r="G38" s="48" t="n"/>
      <c r="H38" s="40">
        <f>=IF(AND(F38&lt;&gt;"",G38&lt;&gt;""),F38*G38,0)</f>
        <v/>
      </c>
      <c r="I38" s="47" t="n"/>
      <c r="J38" s="41">
        <f>=IF(H38&lt;&gt;0,H38+IF(I38="",0,I38),0)</f>
        <v/>
      </c>
      <c r="K38" s="52" t="n"/>
    </row>
    <row r="39" ht="20" customHeight="1">
      <c r="A39" s="43" t="n">
        <v>34</v>
      </c>
      <c r="B39" s="44" t="n"/>
      <c r="C39" s="45" t="n"/>
      <c r="D39" s="46" t="n"/>
      <c r="E39" s="46" t="n"/>
      <c r="F39" s="47" t="n"/>
      <c r="G39" s="48" t="n"/>
      <c r="H39" s="49">
        <f>=IF(AND(F39&lt;&gt;"",G39&lt;&gt;""),F39*G39,0)</f>
        <v/>
      </c>
      <c r="I39" s="47" t="n"/>
      <c r="J39" s="50">
        <f>=IF(H39&lt;&gt;0,H39+IF(I39="",0,I39),0)</f>
        <v/>
      </c>
      <c r="K39" s="51" t="n"/>
    </row>
    <row r="40" ht="20" customHeight="1">
      <c r="A40" s="34" t="n">
        <v>35</v>
      </c>
      <c r="B40" s="44" t="n"/>
      <c r="C40" s="45" t="n"/>
      <c r="D40" s="46" t="n"/>
      <c r="E40" s="46" t="n"/>
      <c r="F40" s="47" t="n"/>
      <c r="G40" s="48" t="n"/>
      <c r="H40" s="40">
        <f>=IF(AND(F40&lt;&gt;"",G40&lt;&gt;""),F40*G40,0)</f>
        <v/>
      </c>
      <c r="I40" s="47" t="n"/>
      <c r="J40" s="41">
        <f>=IF(H40&lt;&gt;0,H40+IF(I40="",0,I40),0)</f>
        <v/>
      </c>
      <c r="K40" s="52" t="n"/>
    </row>
    <row r="41" ht="20" customHeight="1">
      <c r="A41" s="43" t="n">
        <v>36</v>
      </c>
      <c r="B41" s="44" t="n"/>
      <c r="C41" s="45" t="n"/>
      <c r="D41" s="46" t="n"/>
      <c r="E41" s="46" t="n"/>
      <c r="F41" s="47" t="n"/>
      <c r="G41" s="48" t="n"/>
      <c r="H41" s="49">
        <f>=IF(AND(F41&lt;&gt;"",G41&lt;&gt;""),F41*G41,0)</f>
        <v/>
      </c>
      <c r="I41" s="47" t="n"/>
      <c r="J41" s="50">
        <f>=IF(H41&lt;&gt;0,H41+IF(I41="",0,I41),0)</f>
        <v/>
      </c>
      <c r="K41" s="51" t="n"/>
    </row>
    <row r="42" ht="20" customHeight="1">
      <c r="A42" s="34" t="n">
        <v>37</v>
      </c>
      <c r="B42" s="44" t="n"/>
      <c r="C42" s="45" t="n"/>
      <c r="D42" s="46" t="n"/>
      <c r="E42" s="46" t="n"/>
      <c r="F42" s="47" t="n"/>
      <c r="G42" s="48" t="n"/>
      <c r="H42" s="40">
        <f>=IF(AND(F42&lt;&gt;"",G42&lt;&gt;""),F42*G42,0)</f>
        <v/>
      </c>
      <c r="I42" s="47" t="n"/>
      <c r="J42" s="41">
        <f>=IF(H42&lt;&gt;0,H42+IF(I42="",0,I42),0)</f>
        <v/>
      </c>
      <c r="K42" s="52" t="n"/>
    </row>
    <row r="43" ht="20" customHeight="1">
      <c r="A43" s="43" t="n">
        <v>38</v>
      </c>
      <c r="B43" s="44" t="n"/>
      <c r="C43" s="45" t="n"/>
      <c r="D43" s="46" t="n"/>
      <c r="E43" s="46" t="n"/>
      <c r="F43" s="47" t="n"/>
      <c r="G43" s="48" t="n"/>
      <c r="H43" s="49">
        <f>=IF(AND(F43&lt;&gt;"",G43&lt;&gt;""),F43*G43,0)</f>
        <v/>
      </c>
      <c r="I43" s="47" t="n"/>
      <c r="J43" s="50">
        <f>=IF(H43&lt;&gt;0,H43+IF(I43="",0,I43),0)</f>
        <v/>
      </c>
      <c r="K43" s="51" t="n"/>
    </row>
    <row r="44" ht="20" customHeight="1">
      <c r="A44" s="34" t="n">
        <v>39</v>
      </c>
      <c r="B44" s="44" t="n"/>
      <c r="C44" s="45" t="n"/>
      <c r="D44" s="46" t="n"/>
      <c r="E44" s="46" t="n"/>
      <c r="F44" s="47" t="n"/>
      <c r="G44" s="48" t="n"/>
      <c r="H44" s="40">
        <f>=IF(AND(F44&lt;&gt;"",G44&lt;&gt;""),F44*G44,0)</f>
        <v/>
      </c>
      <c r="I44" s="47" t="n"/>
      <c r="J44" s="41">
        <f>=IF(H44&lt;&gt;0,H44+IF(I44="",0,I44),0)</f>
        <v/>
      </c>
      <c r="K44" s="52" t="n"/>
    </row>
    <row r="45" ht="20" customHeight="1">
      <c r="A45" s="43" t="n">
        <v>40</v>
      </c>
      <c r="B45" s="44" t="n"/>
      <c r="C45" s="45" t="n"/>
      <c r="D45" s="46" t="n"/>
      <c r="E45" s="46" t="n"/>
      <c r="F45" s="47" t="n"/>
      <c r="G45" s="48" t="n"/>
      <c r="H45" s="49">
        <f>=IF(AND(F45&lt;&gt;"",G45&lt;&gt;""),F45*G45,0)</f>
        <v/>
      </c>
      <c r="I45" s="47" t="n"/>
      <c r="J45" s="50">
        <f>=IF(H45&lt;&gt;0,H45+IF(I45="",0,I45),0)</f>
        <v/>
      </c>
      <c r="K45" s="51" t="n"/>
    </row>
    <row r="46" ht="20" customHeight="1">
      <c r="A46" s="34" t="n">
        <v>41</v>
      </c>
      <c r="B46" s="44" t="n"/>
      <c r="C46" s="45" t="n"/>
      <c r="D46" s="46" t="n"/>
      <c r="E46" s="46" t="n"/>
      <c r="F46" s="47" t="n"/>
      <c r="G46" s="48" t="n"/>
      <c r="H46" s="40">
        <f>=IF(AND(F46&lt;&gt;"",G46&lt;&gt;""),F46*G46,0)</f>
        <v/>
      </c>
      <c r="I46" s="47" t="n"/>
      <c r="J46" s="41">
        <f>=IF(H46&lt;&gt;0,H46+IF(I46="",0,I46),0)</f>
        <v/>
      </c>
      <c r="K46" s="52" t="n"/>
    </row>
    <row r="47" ht="20" customHeight="1">
      <c r="A47" s="43" t="n">
        <v>42</v>
      </c>
      <c r="B47" s="44" t="n"/>
      <c r="C47" s="45" t="n"/>
      <c r="D47" s="46" t="n"/>
      <c r="E47" s="46" t="n"/>
      <c r="F47" s="47" t="n"/>
      <c r="G47" s="48" t="n"/>
      <c r="H47" s="49">
        <f>=IF(AND(F47&lt;&gt;"",G47&lt;&gt;""),F47*G47,0)</f>
        <v/>
      </c>
      <c r="I47" s="47" t="n"/>
      <c r="J47" s="50">
        <f>=IF(H47&lt;&gt;0,H47+IF(I47="",0,I47),0)</f>
        <v/>
      </c>
      <c r="K47" s="51" t="n"/>
    </row>
    <row r="48" ht="20" customHeight="1">
      <c r="A48" s="34" t="n">
        <v>43</v>
      </c>
      <c r="B48" s="44" t="n"/>
      <c r="C48" s="45" t="n"/>
      <c r="D48" s="46" t="n"/>
      <c r="E48" s="46" t="n"/>
      <c r="F48" s="47" t="n"/>
      <c r="G48" s="48" t="n"/>
      <c r="H48" s="40">
        <f>=IF(AND(F48&lt;&gt;"",G48&lt;&gt;""),F48*G48,0)</f>
        <v/>
      </c>
      <c r="I48" s="47" t="n"/>
      <c r="J48" s="41">
        <f>=IF(H48&lt;&gt;0,H48+IF(I48="",0,I48),0)</f>
        <v/>
      </c>
      <c r="K48" s="52" t="n"/>
    </row>
    <row r="49" ht="20" customHeight="1">
      <c r="A49" s="43" t="n">
        <v>44</v>
      </c>
      <c r="B49" s="44" t="n"/>
      <c r="C49" s="45" t="n"/>
      <c r="D49" s="46" t="n"/>
      <c r="E49" s="46" t="n"/>
      <c r="F49" s="47" t="n"/>
      <c r="G49" s="48" t="n"/>
      <c r="H49" s="49">
        <f>=IF(AND(F49&lt;&gt;"",G49&lt;&gt;""),F49*G49,0)</f>
        <v/>
      </c>
      <c r="I49" s="47" t="n"/>
      <c r="J49" s="50">
        <f>=IF(H49&lt;&gt;0,H49+IF(I49="",0,I49),0)</f>
        <v/>
      </c>
      <c r="K49" s="51" t="n"/>
    </row>
    <row r="50" ht="20" customHeight="1">
      <c r="A50" s="34" t="n">
        <v>45</v>
      </c>
      <c r="B50" s="44" t="n"/>
      <c r="C50" s="45" t="n"/>
      <c r="D50" s="46" t="n"/>
      <c r="E50" s="46" t="n"/>
      <c r="F50" s="47" t="n"/>
      <c r="G50" s="48" t="n"/>
      <c r="H50" s="40">
        <f>=IF(AND(F50&lt;&gt;"",G50&lt;&gt;""),F50*G50,0)</f>
        <v/>
      </c>
      <c r="I50" s="47" t="n"/>
      <c r="J50" s="41">
        <f>=IF(H50&lt;&gt;0,H50+IF(I50="",0,I50),0)</f>
        <v/>
      </c>
      <c r="K50" s="52" t="n"/>
    </row>
    <row r="51" ht="20" customHeight="1">
      <c r="A51" s="43" t="n">
        <v>46</v>
      </c>
      <c r="B51" s="44" t="n"/>
      <c r="C51" s="45" t="n"/>
      <c r="D51" s="46" t="n"/>
      <c r="E51" s="46" t="n"/>
      <c r="F51" s="47" t="n"/>
      <c r="G51" s="48" t="n"/>
      <c r="H51" s="49">
        <f>=IF(AND(F51&lt;&gt;"",G51&lt;&gt;""),F51*G51,0)</f>
        <v/>
      </c>
      <c r="I51" s="47" t="n"/>
      <c r="J51" s="50">
        <f>=IF(H51&lt;&gt;0,H51+IF(I51="",0,I51),0)</f>
        <v/>
      </c>
      <c r="K51" s="51" t="n"/>
    </row>
    <row r="52" ht="20" customHeight="1">
      <c r="A52" s="34" t="n">
        <v>47</v>
      </c>
      <c r="B52" s="44" t="n"/>
      <c r="C52" s="45" t="n"/>
      <c r="D52" s="46" t="n"/>
      <c r="E52" s="46" t="n"/>
      <c r="F52" s="47" t="n"/>
      <c r="G52" s="48" t="n"/>
      <c r="H52" s="40">
        <f>=IF(AND(F52&lt;&gt;"",G52&lt;&gt;""),F52*G52,0)</f>
        <v/>
      </c>
      <c r="I52" s="47" t="n"/>
      <c r="J52" s="41">
        <f>=IF(H52&lt;&gt;0,H52+IF(I52="",0,I52),0)</f>
        <v/>
      </c>
      <c r="K52" s="52" t="n"/>
    </row>
    <row r="53" ht="20" customHeight="1">
      <c r="A53" s="43" t="n">
        <v>48</v>
      </c>
      <c r="B53" s="44" t="n"/>
      <c r="C53" s="45" t="n"/>
      <c r="D53" s="46" t="n"/>
      <c r="E53" s="46" t="n"/>
      <c r="F53" s="47" t="n"/>
      <c r="G53" s="48" t="n"/>
      <c r="H53" s="49">
        <f>=IF(AND(F53&lt;&gt;"",G53&lt;&gt;""),F53*G53,0)</f>
        <v/>
      </c>
      <c r="I53" s="47" t="n"/>
      <c r="J53" s="50">
        <f>=IF(H53&lt;&gt;0,H53+IF(I53="",0,I53),0)</f>
        <v/>
      </c>
      <c r="K53" s="51" t="n"/>
    </row>
    <row r="54" ht="20" customHeight="1">
      <c r="A54" s="34" t="n">
        <v>49</v>
      </c>
      <c r="B54" s="44" t="n"/>
      <c r="C54" s="45" t="n"/>
      <c r="D54" s="46" t="n"/>
      <c r="E54" s="46" t="n"/>
      <c r="F54" s="47" t="n"/>
      <c r="G54" s="48" t="n"/>
      <c r="H54" s="40">
        <f>=IF(AND(F54&lt;&gt;"",G54&lt;&gt;""),F54*G54,0)</f>
        <v/>
      </c>
      <c r="I54" s="47" t="n"/>
      <c r="J54" s="41">
        <f>=IF(H54&lt;&gt;0,H54+IF(I54="",0,I54),0)</f>
        <v/>
      </c>
      <c r="K54" s="52" t="n"/>
    </row>
    <row r="55" ht="20" customHeight="1">
      <c r="A55" s="43" t="n">
        <v>50</v>
      </c>
      <c r="B55" s="44" t="n"/>
      <c r="C55" s="45" t="n"/>
      <c r="D55" s="46" t="n"/>
      <c r="E55" s="46" t="n"/>
      <c r="F55" s="47" t="n"/>
      <c r="G55" s="48" t="n"/>
      <c r="H55" s="49">
        <f>=IF(AND(F55&lt;&gt;"",G55&lt;&gt;""),F55*G55,0)</f>
        <v/>
      </c>
      <c r="I55" s="47" t="n"/>
      <c r="J55" s="50">
        <f>=IF(H55&lt;&gt;0,H55+IF(I55="",0,I55),0)</f>
        <v/>
      </c>
      <c r="K55" s="51" t="n"/>
    </row>
    <row r="56" ht="24" customHeight="1">
      <c r="A56" s="53" t="inlineStr">
        <is>
          <t>TOTAL INVERTIDO</t>
        </is>
      </c>
      <c r="B56" s="95" t="n"/>
      <c r="C56" s="95" t="n"/>
      <c r="D56" s="95" t="n"/>
      <c r="E56" s="95" t="n"/>
      <c r="F56" s="95" t="n"/>
      <c r="G56" s="96" t="n"/>
      <c r="H56" s="54">
        <f>=SUM(H6:H55)</f>
        <v/>
      </c>
      <c r="I56" s="54">
        <f>=SUM(I6:I55)</f>
        <v/>
      </c>
      <c r="J56" s="54">
        <f>=SUM(J6:J55)</f>
        <v/>
      </c>
      <c r="K56" s="21" t="n"/>
    </row>
  </sheetData>
  <mergeCells count="5">
    <mergeCell ref="A4:K4"/>
    <mergeCell ref="A3:K3"/>
    <mergeCell ref="A56:G56"/>
    <mergeCell ref="A2:K2"/>
    <mergeCell ref="A1:K1"/>
  </mergeCells>
  <dataValidations count="2">
    <dataValidation sqref="E10:E55" showDropDown="0" showInputMessage="0" showErrorMessage="0" allowBlank="1" type="list">
      <formula1>"Cash,RF,RV,BTC"</formula1>
    </dataValidation>
    <dataValidation sqref="E6:E55" showDropDown="0" showInputMessage="0" showErrorMessage="0" allowBlank="1" type="list">
      <formula1>"Cash,RF,RV,BTC"</formula1>
    </dataValidation>
  </dataValidations>
  <pageMargins left="0.7" right="0.7" top="0.75" bottom="0.75" header="0.3" footer="0.3"/>
  <pageSetup orientation="portrait" scale="100" fitToHeight="1" fitToWidth="1" horizontalDpi="4294967295" verticalDpi="429496729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I32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 outlineLevelRow="0"/>
  <cols>
    <col width="26" customWidth="1" min="1" max="1"/>
    <col width="24" customWidth="1" min="2" max="2"/>
    <col width="12" customWidth="1" min="3" max="3"/>
    <col width="16" customWidth="1" min="4" max="7"/>
    <col width="12" customWidth="1" min="8" max="8"/>
    <col width="22" customWidth="1" min="9" max="9"/>
  </cols>
  <sheetData>
    <row r="1" ht="30" customHeight="1">
      <c r="A1" s="1" t="inlineStr">
        <is>
          <t>MI CARTERA — Posición Actual vs. Objetivo</t>
        </is>
      </c>
    </row>
    <row r="2" ht="18" customHeight="1">
      <c r="A2" s="2" t="inlineStr">
        <is>
          <t>Las compras se toman de "Mis Compras" automáticamente. Ingresá posiciones previas en la tabla A.</t>
        </is>
      </c>
    </row>
    <row r="3" ht="8" customHeight="1"/>
    <row r="4" ht="22" customHeight="1">
      <c r="A4" s="3" t="inlineStr">
        <is>
          <t>A. POSICIÓN INICIAL  (activos que ya tenías antes de empezar a registrar compras)</t>
        </is>
      </c>
    </row>
    <row r="5" ht="22" customHeight="1">
      <c r="A5" s="4" t="inlineStr">
        <is>
          <t>CLASE</t>
        </is>
      </c>
      <c r="B5" s="4" t="inlineStr">
        <is>
          <t>DESCRIPCIÓN / ACTIVO</t>
        </is>
      </c>
      <c r="C5" s="4" t="inlineStr">
        <is>
          <t>TICKER</t>
        </is>
      </c>
      <c r="D5" s="4" t="inlineStr">
        <is>
          <t>MONTO ($)</t>
        </is>
      </c>
      <c r="E5" s="21" t="n"/>
      <c r="F5" s="21" t="n"/>
      <c r="G5" s="21" t="n"/>
      <c r="H5" s="21" t="n"/>
      <c r="I5" s="21" t="n"/>
    </row>
    <row r="6" ht="20" customHeight="1">
      <c r="A6" s="55" t="n"/>
      <c r="B6" s="6" t="n"/>
      <c r="C6" s="46" t="n"/>
      <c r="D6" s="47" t="n"/>
      <c r="E6" s="56" t="n"/>
      <c r="F6" s="56" t="n"/>
      <c r="G6" s="56" t="n"/>
      <c r="H6" s="56" t="n"/>
      <c r="I6" s="56" t="n"/>
    </row>
    <row r="7" ht="20" customHeight="1">
      <c r="A7" s="55" t="n"/>
      <c r="B7" s="6" t="n"/>
      <c r="C7" s="46" t="n"/>
      <c r="D7" s="47" t="n"/>
      <c r="E7" s="57" t="n"/>
      <c r="F7" s="57" t="n"/>
      <c r="G7" s="57" t="n"/>
      <c r="H7" s="57" t="n"/>
      <c r="I7" s="57" t="n"/>
    </row>
    <row r="8" ht="20" customHeight="1">
      <c r="A8" s="55" t="n"/>
      <c r="B8" s="6" t="n"/>
      <c r="C8" s="46" t="n"/>
      <c r="D8" s="47" t="n"/>
      <c r="E8" s="56" t="n"/>
      <c r="F8" s="56" t="n"/>
      <c r="G8" s="56" t="n"/>
      <c r="H8" s="56" t="n"/>
      <c r="I8" s="56" t="n"/>
    </row>
    <row r="9" ht="20" customHeight="1">
      <c r="A9" s="55" t="n"/>
      <c r="B9" s="6" t="n"/>
      <c r="C9" s="46" t="n"/>
      <c r="D9" s="47" t="n"/>
      <c r="E9" s="57" t="n"/>
      <c r="F9" s="57" t="n"/>
      <c r="G9" s="57" t="n"/>
      <c r="H9" s="57" t="n"/>
      <c r="I9" s="57" t="n"/>
    </row>
    <row r="10" ht="20" customHeight="1">
      <c r="A10" s="55" t="n"/>
      <c r="B10" s="6" t="n"/>
      <c r="C10" s="46" t="n"/>
      <c r="D10" s="47" t="n"/>
      <c r="E10" s="56" t="n"/>
      <c r="F10" s="56" t="n"/>
      <c r="G10" s="56" t="n"/>
      <c r="H10" s="56" t="n"/>
      <c r="I10" s="56" t="n"/>
    </row>
    <row r="11" ht="20" customHeight="1">
      <c r="A11" s="55" t="n"/>
      <c r="B11" s="6" t="n"/>
      <c r="C11" s="46" t="n"/>
      <c r="D11" s="47" t="n"/>
      <c r="E11" s="57" t="n"/>
      <c r="F11" s="57" t="n"/>
      <c r="G11" s="57" t="n"/>
      <c r="H11" s="57" t="n"/>
      <c r="I11" s="57" t="n"/>
    </row>
    <row r="12" ht="20" customHeight="1">
      <c r="A12" s="55" t="n"/>
      <c r="B12" s="6" t="n"/>
      <c r="C12" s="46" t="n"/>
      <c r="D12" s="47" t="n"/>
      <c r="E12" s="56" t="n"/>
      <c r="F12" s="56" t="n"/>
      <c r="G12" s="56" t="n"/>
      <c r="H12" s="56" t="n"/>
      <c r="I12" s="56" t="n"/>
    </row>
    <row r="13" ht="20" customHeight="1">
      <c r="A13" s="55" t="n"/>
      <c r="B13" s="6" t="n"/>
      <c r="C13" s="46" t="n"/>
      <c r="D13" s="47" t="n"/>
      <c r="E13" s="57" t="n"/>
      <c r="F13" s="57" t="n"/>
      <c r="G13" s="57" t="n"/>
      <c r="H13" s="57" t="n"/>
      <c r="I13" s="57" t="n"/>
    </row>
    <row r="14" ht="22" customHeight="1">
      <c r="A14" s="53" t="inlineStr">
        <is>
          <t>TOTAL POSICIÓN INICIAL</t>
        </is>
      </c>
      <c r="B14" s="95" t="n"/>
      <c r="C14" s="96" t="n"/>
      <c r="D14" s="54">
        <f>=SUM(D6:D13)</f>
        <v/>
      </c>
      <c r="E14" s="21" t="n"/>
      <c r="F14" s="21" t="n"/>
      <c r="G14" s="21" t="n"/>
      <c r="H14" s="21" t="n"/>
      <c r="I14" s="21" t="n"/>
    </row>
    <row r="15" ht="8" customHeight="1"/>
    <row r="16" ht="22" customHeight="1">
      <c r="A16" s="3" t="inlineStr">
        <is>
          <t>B. COMPRAS REGISTRADAS  (desde "Mis Compras" — se actualiza automáticamente)</t>
        </is>
      </c>
    </row>
    <row r="17" ht="22" customHeight="1">
      <c r="A17" s="4" t="inlineStr">
        <is>
          <t>CLASE</t>
        </is>
      </c>
      <c r="B17" s="4" t="inlineStr">
        <is>
          <t>TOTAL COMPRADO ($)</t>
        </is>
      </c>
      <c r="C17" s="95" t="n"/>
      <c r="D17" s="95" t="n"/>
      <c r="E17" s="95" t="n"/>
      <c r="F17" s="95" t="n"/>
      <c r="G17" s="95" t="n"/>
      <c r="H17" s="95" t="n"/>
      <c r="I17" s="96" t="n"/>
    </row>
    <row r="18" ht="22" customHeight="1">
      <c r="A18" s="13" t="inlineStr">
        <is>
          <t>Cash / Liquidez</t>
        </is>
      </c>
      <c r="B18" s="58">
        <f>=SUMIF('Mis Compras'!E6:E55,"Cash",'Mis Compras'!J6:J55)</f>
        <v/>
      </c>
      <c r="C18" s="95" t="n"/>
      <c r="D18" s="95" t="n"/>
      <c r="E18" s="95" t="n"/>
      <c r="F18" s="95" t="n"/>
      <c r="G18" s="95" t="n"/>
      <c r="H18" s="95" t="n"/>
      <c r="I18" s="96" t="n"/>
    </row>
    <row r="19" ht="22" customHeight="1">
      <c r="A19" s="16" t="inlineStr">
        <is>
          <t>Renta Fija (RF)</t>
        </is>
      </c>
      <c r="B19" s="59">
        <f>=SUMIF('Mis Compras'!E6:E55,"RF",'Mis Compras'!J6:J55)</f>
        <v/>
      </c>
      <c r="C19" s="95" t="n"/>
      <c r="D19" s="95" t="n"/>
      <c r="E19" s="95" t="n"/>
      <c r="F19" s="95" t="n"/>
      <c r="G19" s="95" t="n"/>
      <c r="H19" s="95" t="n"/>
      <c r="I19" s="96" t="n"/>
    </row>
    <row r="20" ht="22" customHeight="1">
      <c r="A20" s="13" t="inlineStr">
        <is>
          <t>Renta Variable (RV)</t>
        </is>
      </c>
      <c r="B20" s="58">
        <f>=SUMIF('Mis Compras'!E6:E55,"RV",'Mis Compras'!J6:J55)</f>
        <v/>
      </c>
      <c r="C20" s="95" t="n"/>
      <c r="D20" s="95" t="n"/>
      <c r="E20" s="95" t="n"/>
      <c r="F20" s="95" t="n"/>
      <c r="G20" s="95" t="n"/>
      <c r="H20" s="95" t="n"/>
      <c r="I20" s="96" t="n"/>
    </row>
    <row r="21" ht="22" customHeight="1">
      <c r="A21" s="16" t="inlineStr">
        <is>
          <t>Bitcoin (BTC)</t>
        </is>
      </c>
      <c r="B21" s="59">
        <f>=SUMIF('Mis Compras'!E6:E55,"BTC",'Mis Compras'!J6:J55)</f>
        <v/>
      </c>
      <c r="C21" s="95" t="n"/>
      <c r="D21" s="95" t="n"/>
      <c r="E21" s="95" t="n"/>
      <c r="F21" s="95" t="n"/>
      <c r="G21" s="95" t="n"/>
      <c r="H21" s="95" t="n"/>
      <c r="I21" s="96" t="n"/>
    </row>
    <row r="22" ht="22" customHeight="1">
      <c r="A22" s="19" t="inlineStr">
        <is>
          <t>TOTAL COMPRAS</t>
        </is>
      </c>
      <c r="B22" s="54">
        <f>='Mis Compras'!J56</f>
        <v/>
      </c>
      <c r="C22" s="95" t="n"/>
      <c r="D22" s="95" t="n"/>
      <c r="E22" s="95" t="n"/>
      <c r="F22" s="95" t="n"/>
      <c r="G22" s="95" t="n"/>
      <c r="H22" s="95" t="n"/>
      <c r="I22" s="96" t="n"/>
    </row>
    <row r="23" ht="8" customHeight="1"/>
    <row r="24" ht="22" customHeight="1">
      <c r="A24" s="60" t="inlineStr">
        <is>
          <t>C. MI CARTERA ACTUAL — Estado vs. Objetivo</t>
        </is>
      </c>
    </row>
    <row r="25" ht="25" customHeight="1">
      <c r="A25" s="4" t="inlineStr">
        <is>
          <t>CLASE</t>
        </is>
      </c>
      <c r="B25" s="4" t="inlineStr">
        <is>
          <t>INICIAL ($)</t>
        </is>
      </c>
      <c r="C25" s="4" t="inlineStr">
        <is>
          <t>COMPRAS ($)</t>
        </is>
      </c>
      <c r="D25" s="4" t="inlineStr">
        <is>
          <t>TOTAL ($)</t>
        </is>
      </c>
      <c r="E25" s="4" t="inlineStr">
        <is>
          <t>% REAL</t>
        </is>
      </c>
      <c r="F25" s="4" t="inlineStr">
        <is>
          <t>% OBJETIVO</t>
        </is>
      </c>
      <c r="G25" s="4" t="inlineStr">
        <is>
          <t>DIFERENCIA ($)</t>
        </is>
      </c>
      <c r="H25" s="4" t="inlineStr">
        <is>
          <t>± %</t>
        </is>
      </c>
      <c r="I25" s="4" t="inlineStr">
        <is>
          <t>¿QUÉ HACER?</t>
        </is>
      </c>
    </row>
    <row r="26" ht="25" customHeight="1">
      <c r="A26" s="13" t="inlineStr">
        <is>
          <t>Cash / Liquidez</t>
        </is>
      </c>
      <c r="B26" s="49">
        <f>=SUMIF(A6:A13,"Cash",D6:D13)</f>
        <v/>
      </c>
      <c r="C26" s="49">
        <f>=B18</f>
        <v/>
      </c>
      <c r="D26" s="61">
        <f>=B26+C26</f>
        <v/>
      </c>
      <c r="E26" s="62">
        <f>=IF($D$30&lt;&gt;0,D26/$D$30,0)</f>
        <v/>
      </c>
      <c r="F26" s="62">
        <f>=Constructor!E10</f>
        <v/>
      </c>
      <c r="G26" s="49">
        <f>=(E26-F26)*$D$30</f>
        <v/>
      </c>
      <c r="H26" s="63">
        <f>=E26-F26</f>
        <v/>
      </c>
      <c r="I26" s="64">
        <f>=IF(H26&gt;0.05,"Reducir o no comprar",IF(H26&lt;-0.05,"Comprar / Acumular","En rango - Mantener"))</f>
        <v/>
      </c>
    </row>
    <row r="27" ht="25" customHeight="1">
      <c r="A27" s="16" t="inlineStr">
        <is>
          <t>Renta Fija (RF)</t>
        </is>
      </c>
      <c r="B27" s="40">
        <f>=SUMIF(A6:A13,"RF",D6:D13)</f>
        <v/>
      </c>
      <c r="C27" s="40">
        <f>=B19</f>
        <v/>
      </c>
      <c r="D27" s="65">
        <f>=B27+C27</f>
        <v/>
      </c>
      <c r="E27" s="66">
        <f>=IF($D$30&lt;&gt;0,D27/$D$30,0)</f>
        <v/>
      </c>
      <c r="F27" s="66">
        <f>=Constructor!E11</f>
        <v/>
      </c>
      <c r="G27" s="40">
        <f>=(E27-F27)*$D$30</f>
        <v/>
      </c>
      <c r="H27" s="67">
        <f>=E27-F27</f>
        <v/>
      </c>
      <c r="I27" s="68">
        <f>=IF(H27&gt;0.05,"Reducir o no comprar",IF(H27&lt;-0.05,"Comprar / Acumular","En rango - Mantener"))</f>
        <v/>
      </c>
    </row>
    <row r="28" ht="25" customHeight="1">
      <c r="A28" s="13" t="inlineStr">
        <is>
          <t>Renta Variable (RV)</t>
        </is>
      </c>
      <c r="B28" s="49">
        <f>=SUMIF(A6:A13,"RV",D6:D13)</f>
        <v/>
      </c>
      <c r="C28" s="49">
        <f>=B20</f>
        <v/>
      </c>
      <c r="D28" s="61">
        <f>=B28+C28</f>
        <v/>
      </c>
      <c r="E28" s="62">
        <f>=IF($D$30&lt;&gt;0,D28/$D$30,0)</f>
        <v/>
      </c>
      <c r="F28" s="62">
        <f>=Constructor!E12</f>
        <v/>
      </c>
      <c r="G28" s="49">
        <f>=(E28-F28)*$D$30</f>
        <v/>
      </c>
      <c r="H28" s="63">
        <f>=E28-F28</f>
        <v/>
      </c>
      <c r="I28" s="64">
        <f>=IF(H28&gt;0.05,"Reducir o no comprar",IF(H28&lt;-0.05,"Comprar / Acumular","En rango - Mantener"))</f>
        <v/>
      </c>
    </row>
    <row r="29" ht="25" customHeight="1">
      <c r="A29" s="16" t="inlineStr">
        <is>
          <t>Bitcoin (BTC)</t>
        </is>
      </c>
      <c r="B29" s="40">
        <f>=SUMIF(A6:A13,"BTC",D6:D13)</f>
        <v/>
      </c>
      <c r="C29" s="40">
        <f>=B21</f>
        <v/>
      </c>
      <c r="D29" s="65">
        <f>=B29+C29</f>
        <v/>
      </c>
      <c r="E29" s="66">
        <f>=IF($D$30&lt;&gt;0,D29/$D$30,0)</f>
        <v/>
      </c>
      <c r="F29" s="66">
        <f>=Constructor!E13</f>
        <v/>
      </c>
      <c r="G29" s="40">
        <f>=(E29-F29)*$D$30</f>
        <v/>
      </c>
      <c r="H29" s="67">
        <f>=E29-F29</f>
        <v/>
      </c>
      <c r="I29" s="68">
        <f>=IF(H29&gt;0.05,"Reducir o no comprar",IF(H29&lt;-0.05,"Comprar / Acumular","En rango - Mantener"))</f>
        <v/>
      </c>
    </row>
    <row r="30" ht="25" customHeight="1">
      <c r="A30" s="19" t="inlineStr">
        <is>
          <t>TOTAL CARTERA</t>
        </is>
      </c>
      <c r="B30" s="54">
        <f>=SUM(B26:B29)</f>
        <v/>
      </c>
      <c r="C30" s="54">
        <f>=SUM(C26:C29)</f>
        <v/>
      </c>
      <c r="D30" s="54">
        <f>=SUM(D26:D29)</f>
        <v/>
      </c>
      <c r="E30" s="69">
        <f>=SUM(E26:E29)</f>
        <v/>
      </c>
      <c r="F30" s="69">
        <f>=SUM(F26:F29)</f>
        <v/>
      </c>
      <c r="G30" s="54">
        <f>=SUM(G26:G29)</f>
        <v/>
      </c>
      <c r="H30" s="70" t="inlineStr">
        <is>
          <t>—</t>
        </is>
      </c>
      <c r="I30" s="70" t="inlineStr">
        <is>
          <t>—</t>
        </is>
      </c>
    </row>
    <row r="31" ht="8" customHeight="1"/>
    <row r="32" ht="35" customHeight="1">
      <c r="A32" s="23" t="inlineStr">
        <is>
          <t>⚠ "Comprar / Acumular" = estás más de 5 pp por debajo del objetivo. "Reducir" = superás el objetivo en más de 5 pp. "En rango" = dentro del margen. El % objetivo proviene del perfil seleccionado en la hoja Constructor.</t>
        </is>
      </c>
    </row>
  </sheetData>
  <mergeCells count="13">
    <mergeCell ref="B18:I18"/>
    <mergeCell ref="B21:I21"/>
    <mergeCell ref="A2:I2"/>
    <mergeCell ref="A32:I32"/>
    <mergeCell ref="A14:C14"/>
    <mergeCell ref="B20:I20"/>
    <mergeCell ref="A1:I1"/>
    <mergeCell ref="B19:I19"/>
    <mergeCell ref="B22:I22"/>
    <mergeCell ref="A4:I4"/>
    <mergeCell ref="A24:I24"/>
    <mergeCell ref="A16:I16"/>
    <mergeCell ref="B17:I17"/>
  </mergeCells>
  <dataValidations count="2">
    <dataValidation sqref="A10:A13" showDropDown="0" showInputMessage="0" showErrorMessage="0" allowBlank="1" type="list">
      <formula1>"Cash,RF,RV,BTC"</formula1>
    </dataValidation>
    <dataValidation sqref="A6:A13" showDropDown="0" showInputMessage="0" showErrorMessage="0" allowBlank="1" type="list">
      <formula1>"Cash,RF,RV,BTC"</formula1>
    </dataValidation>
  </dataValidations>
  <pageMargins left="0.7" right="0.7" top="0.75" bottom="0.75" header="0.3" footer="0.3"/>
  <pageSetup orientation="portrait" scale="100" fitToHeight="1" fitToWidth="1" horizontalDpi="4294967295" verticalDpi="429496729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I25"/>
  <sheetViews>
    <sheetView workbookViewId="0">
      <selection activeCell="A1" sqref="A1"/>
    </sheetView>
  </sheetViews>
  <sheetFormatPr baseColWidth="8" defaultRowHeight="15" outlineLevelRow="0"/>
  <cols>
    <col width="10" customWidth="1" min="1" max="1"/>
    <col width="13" customWidth="1" min="2" max="2"/>
    <col width="16" customWidth="1" min="3" max="4"/>
    <col width="10" customWidth="1" min="5" max="8"/>
    <col width="36" customWidth="1" min="9" max="9"/>
  </cols>
  <sheetData>
    <row r="1" ht="30" customHeight="1">
      <c r="A1" s="1" t="inlineStr">
        <is>
          <t>SEGUIMIENTO MENSUAL DE CARTERA</t>
        </is>
      </c>
    </row>
    <row r="2" ht="18" customHeight="1">
      <c r="A2" s="2" t="inlineStr">
        <is>
          <t>Actualizar una vez al mes. Ver evolución en el tiempo junto con Mi Cartera.</t>
        </is>
      </c>
    </row>
    <row r="3" ht="8" customHeight="1"/>
    <row r="4" ht="22" customHeight="1">
      <c r="A4" s="3" t="inlineStr">
        <is>
          <t>HISTORIAL MENSUAL</t>
        </is>
      </c>
    </row>
    <row r="5" ht="25" customHeight="1">
      <c r="A5" s="4" t="inlineStr">
        <is>
          <t>PERÍODO</t>
        </is>
      </c>
      <c r="B5" s="4" t="inlineStr">
        <is>
          <t>FECHA</t>
        </is>
      </c>
      <c r="C5" s="4" t="inlineStr">
        <is>
          <t>VALOR TOTAL ($)</t>
        </is>
      </c>
      <c r="D5" s="4" t="inlineStr">
        <is>
          <t>APORTE DEL MES ($)</t>
        </is>
      </c>
      <c r="E5" s="4" t="inlineStr">
        <is>
          <t>% CASH</t>
        </is>
      </c>
      <c r="F5" s="4" t="inlineStr">
        <is>
          <t>% RF</t>
        </is>
      </c>
      <c r="G5" s="4" t="inlineStr">
        <is>
          <t>% RV</t>
        </is>
      </c>
      <c r="H5" s="4" t="inlineStr">
        <is>
          <t>% BTC</t>
        </is>
      </c>
      <c r="I5" s="4" t="inlineStr">
        <is>
          <t>NOTAS / ACCIÓN</t>
        </is>
      </c>
    </row>
    <row r="6" ht="22" customHeight="1">
      <c r="A6" s="71" t="inlineStr">
        <is>
          <t>Mes 1</t>
        </is>
      </c>
      <c r="B6" s="44" t="n"/>
      <c r="C6" s="47" t="n"/>
      <c r="D6" s="47" t="n"/>
      <c r="E6" s="72" t="n"/>
      <c r="F6" s="72" t="n"/>
      <c r="G6" s="72" t="n"/>
      <c r="H6" s="72" t="n"/>
      <c r="I6" s="45" t="n"/>
    </row>
    <row r="7" ht="22" customHeight="1">
      <c r="A7" s="73" t="inlineStr">
        <is>
          <t>Mes 2</t>
        </is>
      </c>
      <c r="B7" s="44" t="n"/>
      <c r="C7" s="47" t="n"/>
      <c r="D7" s="47" t="n"/>
      <c r="E7" s="72" t="n"/>
      <c r="F7" s="72" t="n"/>
      <c r="G7" s="72" t="n"/>
      <c r="H7" s="72" t="n"/>
      <c r="I7" s="45" t="n"/>
    </row>
    <row r="8" ht="22" customHeight="1">
      <c r="A8" s="71" t="inlineStr">
        <is>
          <t>Mes 3</t>
        </is>
      </c>
      <c r="B8" s="44" t="n"/>
      <c r="C8" s="47" t="n"/>
      <c r="D8" s="47" t="n"/>
      <c r="E8" s="72" t="n"/>
      <c r="F8" s="72" t="n"/>
      <c r="G8" s="72" t="n"/>
      <c r="H8" s="72" t="n"/>
      <c r="I8" s="45" t="n"/>
    </row>
    <row r="9" ht="22" customHeight="1">
      <c r="A9" s="73" t="inlineStr">
        <is>
          <t>Mes 4</t>
        </is>
      </c>
      <c r="B9" s="44" t="n"/>
      <c r="C9" s="47" t="n"/>
      <c r="D9" s="47" t="n"/>
      <c r="E9" s="72" t="n"/>
      <c r="F9" s="72" t="n"/>
      <c r="G9" s="72" t="n"/>
      <c r="H9" s="72" t="n"/>
      <c r="I9" s="45" t="n"/>
    </row>
    <row r="10" ht="22" customHeight="1">
      <c r="A10" s="71" t="inlineStr">
        <is>
          <t>Mes 5</t>
        </is>
      </c>
      <c r="B10" s="44" t="n"/>
      <c r="C10" s="47" t="n"/>
      <c r="D10" s="47" t="n"/>
      <c r="E10" s="72" t="n"/>
      <c r="F10" s="72" t="n"/>
      <c r="G10" s="72" t="n"/>
      <c r="H10" s="72" t="n"/>
      <c r="I10" s="45" t="n"/>
    </row>
    <row r="11" ht="22" customHeight="1">
      <c r="A11" s="73" t="inlineStr">
        <is>
          <t>Mes 6</t>
        </is>
      </c>
      <c r="B11" s="44" t="n"/>
      <c r="C11" s="47" t="n"/>
      <c r="D11" s="47" t="n"/>
      <c r="E11" s="72" t="n"/>
      <c r="F11" s="72" t="n"/>
      <c r="G11" s="72" t="n"/>
      <c r="H11" s="72" t="n"/>
      <c r="I11" s="45" t="n"/>
    </row>
    <row r="12" ht="22" customHeight="1">
      <c r="A12" s="71" t="inlineStr">
        <is>
          <t>Mes 7</t>
        </is>
      </c>
      <c r="B12" s="44" t="n"/>
      <c r="C12" s="47" t="n"/>
      <c r="D12" s="47" t="n"/>
      <c r="E12" s="72" t="n"/>
      <c r="F12" s="72" t="n"/>
      <c r="G12" s="72" t="n"/>
      <c r="H12" s="72" t="n"/>
      <c r="I12" s="45" t="n"/>
    </row>
    <row r="13" ht="22" customHeight="1">
      <c r="A13" s="73" t="inlineStr">
        <is>
          <t>Mes 8</t>
        </is>
      </c>
      <c r="B13" s="44" t="n"/>
      <c r="C13" s="47" t="n"/>
      <c r="D13" s="47" t="n"/>
      <c r="E13" s="72" t="n"/>
      <c r="F13" s="72" t="n"/>
      <c r="G13" s="72" t="n"/>
      <c r="H13" s="72" t="n"/>
      <c r="I13" s="45" t="n"/>
    </row>
    <row r="14" ht="22" customHeight="1">
      <c r="A14" s="71" t="inlineStr">
        <is>
          <t>Mes 9</t>
        </is>
      </c>
      <c r="B14" s="44" t="n"/>
      <c r="C14" s="47" t="n"/>
      <c r="D14" s="47" t="n"/>
      <c r="E14" s="72" t="n"/>
      <c r="F14" s="72" t="n"/>
      <c r="G14" s="72" t="n"/>
      <c r="H14" s="72" t="n"/>
      <c r="I14" s="45" t="n"/>
    </row>
    <row r="15" ht="22" customHeight="1">
      <c r="A15" s="73" t="inlineStr">
        <is>
          <t>Mes 10</t>
        </is>
      </c>
      <c r="B15" s="44" t="n"/>
      <c r="C15" s="47" t="n"/>
      <c r="D15" s="47" t="n"/>
      <c r="E15" s="72" t="n"/>
      <c r="F15" s="72" t="n"/>
      <c r="G15" s="72" t="n"/>
      <c r="H15" s="72" t="n"/>
      <c r="I15" s="45" t="n"/>
    </row>
    <row r="16" ht="22" customHeight="1">
      <c r="A16" s="71" t="inlineStr">
        <is>
          <t>Mes 11</t>
        </is>
      </c>
      <c r="B16" s="44" t="n"/>
      <c r="C16" s="47" t="n"/>
      <c r="D16" s="47" t="n"/>
      <c r="E16" s="72" t="n"/>
      <c r="F16" s="72" t="n"/>
      <c r="G16" s="72" t="n"/>
      <c r="H16" s="72" t="n"/>
      <c r="I16" s="45" t="n"/>
    </row>
    <row r="17" ht="22" customHeight="1">
      <c r="A17" s="73" t="inlineStr">
        <is>
          <t>Mes 12</t>
        </is>
      </c>
      <c r="B17" s="44" t="n"/>
      <c r="C17" s="47" t="n"/>
      <c r="D17" s="47" t="n"/>
      <c r="E17" s="72" t="n"/>
      <c r="F17" s="72" t="n"/>
      <c r="G17" s="72" t="n"/>
      <c r="H17" s="72" t="n"/>
      <c r="I17" s="45" t="n"/>
    </row>
    <row r="18" ht="8" customHeight="1"/>
    <row r="19" ht="22" customHeight="1">
      <c r="A19" s="9" t="inlineStr">
        <is>
          <t>INSTRUCCIONES DE SEGUIMIENTO</t>
        </is>
      </c>
    </row>
    <row r="20" ht="20" customHeight="1">
      <c r="A20" s="10" t="inlineStr">
        <is>
          <t>1. VALOR TOTAL: sumá el valor de mercado actual de todos tus activos en tu moneda base.</t>
        </is>
      </c>
    </row>
    <row r="21" ht="20" customHeight="1">
      <c r="A21" s="11" t="inlineStr">
        <is>
          <t>2. APORTE DEL MES: cuánto depositaste o compraste ese mes. Puede ser 0.</t>
        </is>
      </c>
    </row>
    <row r="22" ht="20" customHeight="1">
      <c r="A22" s="10" t="inlineStr">
        <is>
          <t>3. % POR ACTIVO: valor de cada clase ÷ valor total. Refleja tu distribución real.</t>
        </is>
      </c>
    </row>
    <row r="23" ht="20" customHeight="1">
      <c r="A23" s="11" t="inlineStr">
        <is>
          <t>4. DERIVA: si un activo se alejó más del ±5% (RV), ±3% (RF/cash) o ±2% (BTC) de su objetivo → considerar rebalancear (ver M06).</t>
        </is>
      </c>
    </row>
    <row r="24" ht="20" customHeight="1">
      <c r="A24" s="10" t="inlineStr">
        <is>
          <t>5. REBALANCEO: preferentemente sin vender. Dirigí los aportes mensuales al activo por debajo de su % objetivo.</t>
        </is>
      </c>
    </row>
    <row r="25" ht="20" customHeight="1">
      <c r="A25" s="12" t="inlineStr">
        <is>
          <t>⚠ Esta planilla es un ejemplo educativo. No es asesoramiento financiero.</t>
        </is>
      </c>
    </row>
  </sheetData>
  <mergeCells count="10">
    <mergeCell ref="A25:I25"/>
    <mergeCell ref="A2:I2"/>
    <mergeCell ref="A19:I19"/>
    <mergeCell ref="A21:I21"/>
    <mergeCell ref="A1:I1"/>
    <mergeCell ref="A23:I23"/>
    <mergeCell ref="A22:I22"/>
    <mergeCell ref="A4:I4"/>
    <mergeCell ref="A20:I20"/>
    <mergeCell ref="A24:I24"/>
  </mergeCells>
  <pageMargins left="0.7" right="0.7" top="0.75" bottom="0.75" header="0.3" footer="0.3"/>
  <pageSetup orientation="portrait" scale="100" fitToHeight="1" fitToWidth="1" horizontalDpi="4294967295" verticalDpi="429496729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DesCero</dc:creator>
  <dcterms:created xmlns:dcterms="http://purl.org/dc/terms/" xmlns:xsi="http://www.w3.org/2001/XMLSchema-instance" xsi:type="dcterms:W3CDTF">2026-05-13T12:10:25Z</dcterms:created>
  <dcterms:modified xmlns:dcterms="http://purl.org/dc/terms/" xmlns:xsi="http://www.w3.org/2001/XMLSchema-instance" xsi:type="dcterms:W3CDTF">2026-05-15T12:58:32Z</dcterms:modified>
  <cp:lastModifiedBy>Unknown</cp:lastModifiedBy>
</cp:coreProperties>
</file>